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https://genpactonline.sharepoint.com/sites/FAQsforQ2EarningCall/Shared Documents/General/IR Drive/Earnings/Q4-25 Earnings/Q4-25 Earnings Assets/Q4-25 Factsheet/"/>
    </mc:Choice>
  </mc:AlternateContent>
  <xr:revisionPtr revIDLastSave="1752" documentId="13_ncr:1_{B5595B16-6AC2-41F3-B791-2BCCEEB2C3C2}" xr6:coauthVersionLast="47" xr6:coauthVersionMax="47" xr10:uidLastSave="{FD08F47E-2482-4567-AF2F-E6FB91EA63AD}"/>
  <bookViews>
    <workbookView xWindow="-108" yWindow="-108" windowWidth="23256" windowHeight="12456" tabRatio="766" activeTab="1" xr2:uid="{00000000-000D-0000-FFFF-FFFF00000000}"/>
  </bookViews>
  <sheets>
    <sheet name="Contents " sheetId="16" r:id="rId1"/>
    <sheet name="Income Statement" sheetId="29" r:id="rId2"/>
    <sheet name="Balance Sheet" sheetId="1" r:id="rId3"/>
    <sheet name="Cash Flows" sheetId="3" r:id="rId4"/>
    <sheet name="Revenue Composition &amp; Misc" sheetId="35" r:id="rId5"/>
    <sheet name="Q1 and CY26 Outlook" sheetId="37" r:id="rId6"/>
    <sheet name="Q4 and CY25 Outlook" sheetId="32" state="hidden" r:id="rId7"/>
  </sheets>
  <definedNames>
    <definedName name="_xlnm.Print_Area" localSheetId="2">'Balance Sheet'!$A$1:$AQ$58</definedName>
    <definedName name="_xlnm.Print_Area" localSheetId="3">'Cash Flows'!$A$1:$AV$71</definedName>
    <definedName name="_xlnm.Print_Area" localSheetId="1">'Income Statement'!$A$1:$BY$103</definedName>
    <definedName name="_xlnm.Print_Area" localSheetId="4">'Revenue Composition &amp; Misc'!$A$1:$BA$77</definedName>
    <definedName name="_xlnm.Print_Titles" localSheetId="2">'Balance Sheet'!$A:$A,'Balance Sheet'!$1:$7</definedName>
    <definedName name="_xlnm.Print_Titles" localSheetId="3">'Cash Flows'!$A:$A,'Cash Flows'!$1:$7</definedName>
    <definedName name="_xlnm.Print_Titles" localSheetId="1">'Income Statement'!$A:$A,'Income Statement'!$1:$6</definedName>
    <definedName name="_xlnm.Print_Titles" localSheetId="4">'Revenue Composition &amp; Misc'!$A:$A,'Revenue Composition &amp; Misc'!$1:$7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6" i="35" l="1"/>
  <c r="BA14" i="35"/>
  <c r="BY44" i="29" l="1"/>
  <c r="AV36" i="3"/>
  <c r="BY97" i="29" l="1"/>
  <c r="BY49" i="29" s="1"/>
  <c r="BY79" i="29"/>
  <c r="BY46" i="29" s="1"/>
  <c r="BY47" i="29" s="1"/>
  <c r="BY64" i="29"/>
  <c r="BY24" i="29"/>
  <c r="BY15" i="29"/>
  <c r="BY16" i="29" s="1"/>
  <c r="BY13" i="29"/>
  <c r="BY9" i="29"/>
  <c r="BY22" i="29" l="1"/>
  <c r="BY29" i="29" s="1"/>
  <c r="BY34" i="29" s="1"/>
  <c r="BY23" i="29" l="1"/>
  <c r="BY36" i="29"/>
  <c r="BY39" i="29" l="1"/>
  <c r="BY37" i="29"/>
  <c r="BA56" i="35" l="1"/>
  <c r="AY56" i="35"/>
  <c r="AY33" i="35"/>
  <c r="AY39" i="35" s="1"/>
  <c r="BA32" i="35"/>
  <c r="BA33" i="35" s="1"/>
  <c r="BA39" i="35" s="1"/>
  <c r="BA24" i="35"/>
  <c r="AY24" i="35"/>
  <c r="AY26" i="35" s="1"/>
  <c r="BA15" i="35"/>
  <c r="AV64" i="3"/>
  <c r="AV59" i="3"/>
  <c r="AV43" i="3"/>
  <c r="AV33" i="3"/>
  <c r="AQ53" i="1"/>
  <c r="AQ55" i="1" s="1"/>
  <c r="AQ39" i="1"/>
  <c r="AQ45" i="1" s="1"/>
  <c r="AQ14" i="1"/>
  <c r="AQ28" i="1" s="1"/>
  <c r="BV97" i="29"/>
  <c r="BV49" i="29" s="1"/>
  <c r="BV79" i="29"/>
  <c r="BV46" i="29" s="1"/>
  <c r="BV47" i="29" s="1"/>
  <c r="BV64" i="29"/>
  <c r="BV24" i="29"/>
  <c r="BV15" i="29"/>
  <c r="BV16" i="29" s="1"/>
  <c r="BV13" i="29"/>
  <c r="BV10" i="29"/>
  <c r="BV9" i="29"/>
  <c r="AI29" i="29"/>
  <c r="AL29" i="29"/>
  <c r="AO29" i="29"/>
  <c r="AR29" i="29"/>
  <c r="AU29" i="29"/>
  <c r="AX29" i="29"/>
  <c r="BA29" i="29"/>
  <c r="BD29" i="29"/>
  <c r="BG29" i="29"/>
  <c r="BJ29" i="29"/>
  <c r="BM29" i="29"/>
  <c r="BP29" i="29"/>
  <c r="BS29" i="29"/>
  <c r="BA26" i="35" l="1"/>
  <c r="AQ57" i="1"/>
  <c r="BV22" i="29"/>
  <c r="AT36" i="3"/>
  <c r="BV29" i="29" l="1"/>
  <c r="BV34" i="29" s="1"/>
  <c r="BV36" i="29" s="1"/>
  <c r="BV23" i="29"/>
  <c r="AW56" i="35"/>
  <c r="AW33" i="35"/>
  <c r="AW34" i="35" s="1"/>
  <c r="AW24" i="35"/>
  <c r="AW26" i="35" s="1"/>
  <c r="AW14" i="35"/>
  <c r="AW16" i="35" s="1"/>
  <c r="AT64" i="3"/>
  <c r="AT59" i="3"/>
  <c r="AT43" i="3"/>
  <c r="AT33" i="3"/>
  <c r="AO53" i="1"/>
  <c r="AO55" i="1" s="1"/>
  <c r="AO39" i="1"/>
  <c r="AO45" i="1" s="1"/>
  <c r="AO14" i="1"/>
  <c r="AO28" i="1" s="1"/>
  <c r="BS97" i="29"/>
  <c r="BS49" i="29" s="1"/>
  <c r="BS79" i="29"/>
  <c r="BS46" i="29" s="1"/>
  <c r="BS47" i="29" s="1"/>
  <c r="BS64" i="29"/>
  <c r="BS24" i="29"/>
  <c r="BS15" i="29"/>
  <c r="BS16" i="29" s="1"/>
  <c r="BS13" i="29"/>
  <c r="BS10" i="29"/>
  <c r="BS9" i="29"/>
  <c r="BP10" i="29"/>
  <c r="BV39" i="29" l="1"/>
  <c r="BV37" i="29"/>
  <c r="AW39" i="35"/>
  <c r="AO57" i="1"/>
  <c r="BS22" i="29"/>
  <c r="AR36" i="3"/>
  <c r="BS34" i="29" l="1"/>
  <c r="BS36" i="29" s="1"/>
  <c r="BS23" i="29"/>
  <c r="AU56" i="35"/>
  <c r="AS56" i="35"/>
  <c r="AQ56" i="35"/>
  <c r="AO56" i="35"/>
  <c r="AM56" i="35"/>
  <c r="AK56" i="35"/>
  <c r="AI56" i="35"/>
  <c r="AG56" i="35"/>
  <c r="AE56" i="35"/>
  <c r="AC56" i="35"/>
  <c r="AA56" i="35"/>
  <c r="Y56" i="35"/>
  <c r="BS39" i="29" l="1"/>
  <c r="BS37" i="29"/>
  <c r="AG39" i="35"/>
  <c r="AU33" i="35"/>
  <c r="AS33" i="35"/>
  <c r="AS39" i="35" s="1"/>
  <c r="AO33" i="35"/>
  <c r="AO39" i="35" s="1"/>
  <c r="AM33" i="35"/>
  <c r="AM39" i="35" s="1"/>
  <c r="AK33" i="35"/>
  <c r="AK39" i="35" s="1"/>
  <c r="AI33" i="35"/>
  <c r="AI39" i="35" s="1"/>
  <c r="AE33" i="35"/>
  <c r="AE39" i="35" s="1"/>
  <c r="AC33" i="35"/>
  <c r="AC39" i="35" s="1"/>
  <c r="AA33" i="35"/>
  <c r="AA39" i="35" s="1"/>
  <c r="Y33" i="35"/>
  <c r="W33" i="35"/>
  <c r="U33" i="35"/>
  <c r="S33" i="35"/>
  <c r="Q33" i="35"/>
  <c r="O33" i="35"/>
  <c r="O39" i="35" s="1"/>
  <c r="M33" i="35"/>
  <c r="M39" i="35" s="1"/>
  <c r="K33" i="35"/>
  <c r="K39" i="35" s="1"/>
  <c r="I33" i="35"/>
  <c r="I39" i="35" s="1"/>
  <c r="G33" i="35"/>
  <c r="G39" i="35" s="1"/>
  <c r="E33" i="35"/>
  <c r="E39" i="35" s="1"/>
  <c r="AQ32" i="35"/>
  <c r="AG32" i="35"/>
  <c r="AG33" i="35" s="1"/>
  <c r="AG34" i="35" s="1"/>
  <c r="AQ30" i="35"/>
  <c r="AU24" i="35"/>
  <c r="AU26" i="35" s="1"/>
  <c r="AS24" i="35"/>
  <c r="AS26" i="35" s="1"/>
  <c r="AQ24" i="35"/>
  <c r="AQ26" i="35" s="1"/>
  <c r="AO24" i="35"/>
  <c r="AO26" i="35" s="1"/>
  <c r="AM24" i="35"/>
  <c r="AM26" i="35" s="1"/>
  <c r="AK24" i="35"/>
  <c r="AK26" i="35" s="1"/>
  <c r="AI24" i="35"/>
  <c r="AI26" i="35" s="1"/>
  <c r="AG24" i="35"/>
  <c r="AG26" i="35" s="1"/>
  <c r="AE24" i="35"/>
  <c r="AE26" i="35" s="1"/>
  <c r="AC24" i="35"/>
  <c r="AC26" i="35" s="1"/>
  <c r="Y24" i="35"/>
  <c r="Y26" i="35" s="1"/>
  <c r="X18" i="35"/>
  <c r="AQ15" i="35"/>
  <c r="AG15" i="35"/>
  <c r="AU14" i="35"/>
  <c r="AU16" i="35" s="1"/>
  <c r="AS14" i="35"/>
  <c r="AS16" i="35" s="1"/>
  <c r="AO14" i="35"/>
  <c r="AO16" i="35" s="1"/>
  <c r="AM14" i="35"/>
  <c r="AM16" i="35" s="1"/>
  <c r="AK14" i="35"/>
  <c r="AK16" i="35" s="1"/>
  <c r="AI14" i="35"/>
  <c r="AI16" i="35" s="1"/>
  <c r="AE14" i="35"/>
  <c r="AE16" i="35" s="1"/>
  <c r="AC14" i="35"/>
  <c r="AC16" i="35" s="1"/>
  <c r="AQ13" i="35"/>
  <c r="AG13" i="35"/>
  <c r="AG10" i="35"/>
  <c r="W39" i="35" l="1"/>
  <c r="W34" i="35"/>
  <c r="Y39" i="35"/>
  <c r="Y34" i="35"/>
  <c r="Q39" i="35"/>
  <c r="Q34" i="35"/>
  <c r="S39" i="35"/>
  <c r="S34" i="35"/>
  <c r="AU39" i="35"/>
  <c r="AU34" i="35"/>
  <c r="U39" i="35"/>
  <c r="U34" i="35"/>
  <c r="AQ33" i="35"/>
  <c r="AQ39" i="35" s="1"/>
  <c r="AG16" i="35"/>
  <c r="AQ16" i="35"/>
  <c r="AQ14" i="35"/>
  <c r="AG14" i="35"/>
  <c r="AR64" i="3" l="1"/>
  <c r="AR59" i="3"/>
  <c r="AR43" i="3"/>
  <c r="AR33" i="3"/>
  <c r="AM53" i="1"/>
  <c r="AM55" i="1" s="1"/>
  <c r="AM39" i="1"/>
  <c r="AM45" i="1" s="1"/>
  <c r="AM14" i="1"/>
  <c r="AM28" i="1" s="1"/>
  <c r="BP97" i="29"/>
  <c r="BP49" i="29" s="1"/>
  <c r="BP79" i="29"/>
  <c r="BP46" i="29" s="1"/>
  <c r="BP47" i="29" s="1"/>
  <c r="BP64" i="29"/>
  <c r="BP24" i="29"/>
  <c r="BP15" i="29"/>
  <c r="BP16" i="29" s="1"/>
  <c r="BP13" i="29"/>
  <c r="BP9" i="29"/>
  <c r="AP36" i="3"/>
  <c r="BM9" i="29"/>
  <c r="BM10" i="29"/>
  <c r="AM57" i="1" l="1"/>
  <c r="BP22" i="29"/>
  <c r="AP64" i="3"/>
  <c r="AP59" i="3"/>
  <c r="AP43" i="3"/>
  <c r="AP33" i="3"/>
  <c r="BM97" i="29"/>
  <c r="BM49" i="29" s="1"/>
  <c r="BM79" i="29"/>
  <c r="BM46" i="29" s="1"/>
  <c r="BM47" i="29" s="1"/>
  <c r="BM64" i="29"/>
  <c r="BM24" i="29"/>
  <c r="BM15" i="29"/>
  <c r="BM22" i="29" s="1"/>
  <c r="BM13" i="29"/>
  <c r="AK53" i="1"/>
  <c r="AK55" i="1" s="1"/>
  <c r="AK39" i="1"/>
  <c r="AK45" i="1" s="1"/>
  <c r="AK14" i="1"/>
  <c r="AK28" i="1" s="1"/>
  <c r="BP23" i="29" l="1"/>
  <c r="BP34" i="29"/>
  <c r="BP36" i="29" s="1"/>
  <c r="AK57" i="1"/>
  <c r="BM23" i="29"/>
  <c r="BM34" i="29"/>
  <c r="BM36" i="29" s="1"/>
  <c r="BM16" i="29"/>
  <c r="AI39" i="1"/>
  <c r="BP37" i="29" l="1"/>
  <c r="BP39" i="29"/>
  <c r="BM39" i="29"/>
  <c r="BM37" i="29"/>
  <c r="AM36" i="3"/>
  <c r="AM64" i="3" l="1"/>
  <c r="AM59" i="3"/>
  <c r="AM43" i="3"/>
  <c r="AM33" i="3"/>
  <c r="BJ97" i="29"/>
  <c r="BJ49" i="29" s="1"/>
  <c r="BJ79" i="29"/>
  <c r="BJ46" i="29" s="1"/>
  <c r="BJ47" i="29" s="1"/>
  <c r="BJ64" i="29"/>
  <c r="BJ44" i="29"/>
  <c r="BJ24" i="29"/>
  <c r="BJ15" i="29"/>
  <c r="BJ22" i="29" s="1"/>
  <c r="BJ13" i="29"/>
  <c r="BJ9" i="29"/>
  <c r="BG97" i="29"/>
  <c r="BG49" i="29" s="1"/>
  <c r="BG79" i="29"/>
  <c r="BG46" i="29" s="1"/>
  <c r="BG47" i="29" s="1"/>
  <c r="BG64" i="29"/>
  <c r="BG24" i="29"/>
  <c r="BG15" i="29"/>
  <c r="BG22" i="29" s="1"/>
  <c r="BG13" i="29"/>
  <c r="BG10" i="29"/>
  <c r="BG9" i="29"/>
  <c r="AI53" i="1"/>
  <c r="AI55" i="1" s="1"/>
  <c r="AI45" i="1"/>
  <c r="AI14" i="1"/>
  <c r="AI28" i="1" s="1"/>
  <c r="BJ23" i="29" l="1"/>
  <c r="BJ34" i="29"/>
  <c r="BJ36" i="29" s="1"/>
  <c r="BJ16" i="29"/>
  <c r="BG34" i="29"/>
  <c r="BG36" i="29" s="1"/>
  <c r="BG23" i="29"/>
  <c r="BG16" i="29"/>
  <c r="AI57" i="1"/>
  <c r="AK36" i="3"/>
  <c r="AK43" i="3" s="1"/>
  <c r="AK64" i="3"/>
  <c r="AK59" i="3"/>
  <c r="AK33" i="3"/>
  <c r="BD97" i="29"/>
  <c r="BD49" i="29" s="1"/>
  <c r="BD79" i="29"/>
  <c r="BD46" i="29" s="1"/>
  <c r="BD47" i="29" s="1"/>
  <c r="BD64" i="29"/>
  <c r="BD24" i="29"/>
  <c r="BD15" i="29"/>
  <c r="BD22" i="29" s="1"/>
  <c r="BD13" i="29"/>
  <c r="BD10" i="29"/>
  <c r="BD9" i="29"/>
  <c r="AG53" i="1"/>
  <c r="AG55" i="1" s="1"/>
  <c r="AG14" i="1"/>
  <c r="AG28" i="1" s="1"/>
  <c r="AG39" i="1"/>
  <c r="AG45" i="1" s="1"/>
  <c r="BA10" i="29"/>
  <c r="AI36" i="3"/>
  <c r="AI43" i="3" s="1"/>
  <c r="AI64" i="3"/>
  <c r="AI59" i="3"/>
  <c r="AI33" i="3"/>
  <c r="BA97" i="29"/>
  <c r="BA49" i="29" s="1"/>
  <c r="BA79" i="29"/>
  <c r="BA46" i="29" s="1"/>
  <c r="BA47" i="29" s="1"/>
  <c r="BA64" i="29"/>
  <c r="BA24" i="29"/>
  <c r="BA15" i="29"/>
  <c r="BA22" i="29" s="1"/>
  <c r="BA13" i="29"/>
  <c r="BA9" i="29"/>
  <c r="AC53" i="1"/>
  <c r="AC55" i="1" s="1"/>
  <c r="AC39" i="1"/>
  <c r="AC45" i="1" s="1"/>
  <c r="AC14" i="1"/>
  <c r="AC28" i="1" s="1"/>
  <c r="AX24" i="29"/>
  <c r="AX10" i="29"/>
  <c r="AE14" i="1"/>
  <c r="AE28" i="1" s="1"/>
  <c r="AG64" i="3"/>
  <c r="AG59" i="3"/>
  <c r="AG43" i="3"/>
  <c r="AG33" i="3"/>
  <c r="AX97" i="29"/>
  <c r="AX49" i="29" s="1"/>
  <c r="AX79" i="29"/>
  <c r="AX46" i="29" s="1"/>
  <c r="AX47" i="29" s="1"/>
  <c r="AX64" i="29"/>
  <c r="AX15" i="29"/>
  <c r="AX16" i="29" s="1"/>
  <c r="AX13" i="29"/>
  <c r="AX9" i="29"/>
  <c r="AE53" i="1"/>
  <c r="AE55" i="1" s="1"/>
  <c r="AE39" i="1"/>
  <c r="AE45" i="1" s="1"/>
  <c r="AU97" i="29"/>
  <c r="AU49" i="29" s="1"/>
  <c r="AR97" i="29"/>
  <c r="AR49" i="29"/>
  <c r="AD36" i="3"/>
  <c r="AD43" i="3" s="1"/>
  <c r="AU44" i="29"/>
  <c r="AU9" i="29"/>
  <c r="AU64" i="29"/>
  <c r="AU79" i="29"/>
  <c r="AU46" i="29" s="1"/>
  <c r="AU47" i="29" s="1"/>
  <c r="AR79" i="29"/>
  <c r="AR46" i="29" s="1"/>
  <c r="AR47" i="29" s="1"/>
  <c r="AU13" i="29"/>
  <c r="AD64" i="3"/>
  <c r="AD59" i="3"/>
  <c r="AD33" i="3"/>
  <c r="AU24" i="29"/>
  <c r="AU15" i="29"/>
  <c r="AU16" i="29" s="1"/>
  <c r="AA53" i="1"/>
  <c r="AA55" i="1" s="1"/>
  <c r="AA39" i="1"/>
  <c r="AA45" i="1" s="1"/>
  <c r="AA14" i="1"/>
  <c r="AA28" i="1" s="1"/>
  <c r="AB64" i="3"/>
  <c r="AB59" i="3"/>
  <c r="AB36" i="3"/>
  <c r="AB43" i="3" s="1"/>
  <c r="AB33" i="3"/>
  <c r="AR10" i="29"/>
  <c r="AR9" i="29"/>
  <c r="AO10" i="29"/>
  <c r="AO9" i="29"/>
  <c r="AR64" i="29"/>
  <c r="AR24" i="29"/>
  <c r="AR15" i="29"/>
  <c r="AR16" i="29" s="1"/>
  <c r="AR13" i="29"/>
  <c r="AO97" i="29"/>
  <c r="AO49" i="29" s="1"/>
  <c r="AO79" i="29"/>
  <c r="AO46" i="29" s="1"/>
  <c r="AO47" i="29" s="1"/>
  <c r="AO64" i="29"/>
  <c r="AO24" i="29"/>
  <c r="AO15" i="29"/>
  <c r="AO22" i="29" s="1"/>
  <c r="AO13" i="29"/>
  <c r="Y53" i="1"/>
  <c r="Y55" i="1" s="1"/>
  <c r="Y39" i="1"/>
  <c r="Y45" i="1" s="1"/>
  <c r="Y14" i="1"/>
  <c r="Y28" i="1"/>
  <c r="BJ39" i="29" l="1"/>
  <c r="BJ37" i="29"/>
  <c r="BG39" i="29"/>
  <c r="BG37" i="29"/>
  <c r="BA16" i="29"/>
  <c r="AG57" i="1"/>
  <c r="BD23" i="29"/>
  <c r="BD34" i="29"/>
  <c r="BD36" i="29" s="1"/>
  <c r="BD16" i="29"/>
  <c r="AU22" i="29"/>
  <c r="AU23" i="29" s="1"/>
  <c r="AO16" i="29"/>
  <c r="BA23" i="29"/>
  <c r="BA34" i="29"/>
  <c r="BA36" i="29" s="1"/>
  <c r="AO23" i="29"/>
  <c r="AO34" i="29"/>
  <c r="AO36" i="29" s="1"/>
  <c r="AX22" i="29"/>
  <c r="AR22" i="29"/>
  <c r="AA57" i="1"/>
  <c r="AE57" i="1"/>
  <c r="AC57" i="1"/>
  <c r="Y57" i="1"/>
  <c r="BD37" i="29" l="1"/>
  <c r="BD39" i="29"/>
  <c r="AU34" i="29"/>
  <c r="AU36" i="29" s="1"/>
  <c r="AU37" i="29" s="1"/>
  <c r="AR34" i="29"/>
  <c r="AR36" i="29" s="1"/>
  <c r="AR23" i="29"/>
  <c r="AX23" i="29"/>
  <c r="AX34" i="29"/>
  <c r="AX36" i="29" s="1"/>
  <c r="AO39" i="29"/>
  <c r="AO37" i="29"/>
  <c r="BA39" i="29"/>
  <c r="BA37" i="29"/>
  <c r="AU39" i="29" l="1"/>
  <c r="AX37" i="29"/>
  <c r="AX39" i="29"/>
  <c r="AR39" i="29"/>
  <c r="AR37" i="29"/>
  <c r="AY14" i="35"/>
  <c r="AY16" i="35" s="1"/>
</calcChain>
</file>

<file path=xl/sharedStrings.xml><?xml version="1.0" encoding="utf-8"?>
<sst xmlns="http://schemas.openxmlformats.org/spreadsheetml/2006/main" count="1480" uniqueCount="379">
  <si>
    <t>Genpact Limited &amp; its Subsidiaries</t>
  </si>
  <si>
    <t xml:space="preserve"> (unaudited)</t>
  </si>
  <si>
    <t>KEY FINANCIAL AND OPERATING METRICS</t>
  </si>
  <si>
    <t xml:space="preserve">Contents  </t>
  </si>
  <si>
    <t>Sheet</t>
  </si>
  <si>
    <t>Income Statement</t>
  </si>
  <si>
    <t>Balance Sheet</t>
  </si>
  <si>
    <t xml:space="preserve">Cash Flow Statement </t>
  </si>
  <si>
    <t>Net revenues Composition &amp; Misc Data</t>
  </si>
  <si>
    <t>Q1 and CY26 Outlook</t>
  </si>
  <si>
    <t>Genpact Limited and its Subsidiaries</t>
  </si>
  <si>
    <t>Consolidated Statements of Income (Unaudited)</t>
  </si>
  <si>
    <t>Back</t>
  </si>
  <si>
    <t>(In thousands, except per share data) (in US $)</t>
  </si>
  <si>
    <t>INCOME STATEMENT</t>
  </si>
  <si>
    <t>Mar 31, 2021</t>
  </si>
  <si>
    <t>Jun 30, 2021</t>
  </si>
  <si>
    <t>Sep 30, 2021</t>
  </si>
  <si>
    <t>Dec 31, 2021</t>
  </si>
  <si>
    <t>FY 2021</t>
  </si>
  <si>
    <t>Mar 31, 2022</t>
  </si>
  <si>
    <t>Jun 30, 2022</t>
  </si>
  <si>
    <t>Sep 30, 2022</t>
  </si>
  <si>
    <t>Dec 31, 2022</t>
  </si>
  <si>
    <t>FY 2022</t>
  </si>
  <si>
    <t>Mar 31, 2023</t>
  </si>
  <si>
    <t>Jun 30, 2023</t>
  </si>
  <si>
    <t>Sep 30, 2023</t>
  </si>
  <si>
    <t>Dec 31, 2023</t>
  </si>
  <si>
    <t>FY 2023</t>
  </si>
  <si>
    <t>Mar 31, 2024</t>
  </si>
  <si>
    <t>June 30, 2024</t>
  </si>
  <si>
    <t>Sep 30, 2024</t>
  </si>
  <si>
    <t>Dec 31, 2024</t>
  </si>
  <si>
    <t>FY 2024</t>
  </si>
  <si>
    <t>Mar 31, 2025</t>
  </si>
  <si>
    <t>June 30, 2025</t>
  </si>
  <si>
    <t>Sep 30, 2025</t>
  </si>
  <si>
    <t>Dec 31, 2025</t>
  </si>
  <si>
    <t>FY 2025</t>
  </si>
  <si>
    <t>Net revenues</t>
  </si>
  <si>
    <t>Net Revenues Growth Rate (%) YoY</t>
  </si>
  <si>
    <t>Net Revenues Growth Rate (%) QoQ</t>
  </si>
  <si>
    <r>
      <t>Cost of revenue</t>
    </r>
    <r>
      <rPr>
        <b/>
        <vertAlign val="superscript"/>
        <sz val="10"/>
        <rFont val="Arial"/>
        <family val="2"/>
      </rPr>
      <t>1</t>
    </r>
  </si>
  <si>
    <t>Cost of Revenue as a % of Total net revenue</t>
  </si>
  <si>
    <t>Gross profit</t>
  </si>
  <si>
    <t>$</t>
  </si>
  <si>
    <t>Gross profit Margin %</t>
  </si>
  <si>
    <t>Operating expenses:</t>
  </si>
  <si>
    <r>
      <t xml:space="preserve">Selling, general and administrative expenses </t>
    </r>
    <r>
      <rPr>
        <vertAlign val="superscript"/>
        <sz val="10"/>
        <rFont val="Arial"/>
        <family val="2"/>
      </rPr>
      <t>1</t>
    </r>
  </si>
  <si>
    <t>Amortization of acquired intangible assets</t>
  </si>
  <si>
    <t>Other operating (income) expense, net</t>
  </si>
  <si>
    <t>Income from operations</t>
  </si>
  <si>
    <t>Income from Operations Margin %</t>
  </si>
  <si>
    <t>SG&amp;A as a % of Total net revenue</t>
  </si>
  <si>
    <t xml:space="preserve">Foreign exchange gains (losses), net </t>
  </si>
  <si>
    <t>Interest income (expense), net</t>
  </si>
  <si>
    <r>
      <t xml:space="preserve">Other income (expense), net </t>
    </r>
    <r>
      <rPr>
        <vertAlign val="superscript"/>
        <sz val="10"/>
        <rFont val="Arial"/>
        <family val="2"/>
      </rPr>
      <t>1</t>
    </r>
  </si>
  <si>
    <t>Income before equity-method investment activity, net and income tax expense (benefit)</t>
  </si>
  <si>
    <t>Equity-method investment activity, net</t>
  </si>
  <si>
    <t>Income tax expense (benefit)</t>
  </si>
  <si>
    <r>
      <t>Net Income</t>
    </r>
    <r>
      <rPr>
        <b/>
        <vertAlign val="superscript"/>
        <sz val="10"/>
        <rFont val="Arial"/>
        <family val="2"/>
      </rPr>
      <t>(3)</t>
    </r>
  </si>
  <si>
    <t>Net loss (income) attributable to redeemable noncontrolling interest</t>
  </si>
  <si>
    <t>—</t>
  </si>
  <si>
    <t>Net income attributable to Genpact Limited common shareholders</t>
  </si>
  <si>
    <t>Net Income Margin %</t>
  </si>
  <si>
    <r>
      <t>ETR %</t>
    </r>
    <r>
      <rPr>
        <b/>
        <vertAlign val="superscript"/>
        <sz val="10"/>
        <rFont val="Arial"/>
        <family val="2"/>
      </rPr>
      <t>(3)</t>
    </r>
  </si>
  <si>
    <t>Net income available to Genpact Limited common shareholders</t>
  </si>
  <si>
    <r>
      <t>Earnings per common share attributable to Genpact Limited 
common shareholders</t>
    </r>
    <r>
      <rPr>
        <b/>
        <vertAlign val="superscript"/>
        <sz val="10"/>
        <rFont val="Arial"/>
        <family val="2"/>
      </rPr>
      <t>(3)</t>
    </r>
  </si>
  <si>
    <t>Basic</t>
  </si>
  <si>
    <t>Diluted</t>
  </si>
  <si>
    <t>Dividend per share</t>
  </si>
  <si>
    <t xml:space="preserve">Adjusted Income from Operations </t>
  </si>
  <si>
    <r>
      <t>Adjusted Income from Operations Margin %</t>
    </r>
    <r>
      <rPr>
        <b/>
        <vertAlign val="superscript"/>
        <sz val="10"/>
        <rFont val="Arial"/>
        <family val="2"/>
      </rPr>
      <t>(2)</t>
    </r>
  </si>
  <si>
    <r>
      <t>Adjusted Diluted earnings per share</t>
    </r>
    <r>
      <rPr>
        <b/>
        <vertAlign val="superscript"/>
        <sz val="10"/>
        <rFont val="Arial"/>
        <family val="2"/>
      </rPr>
      <t>(3)</t>
    </r>
  </si>
  <si>
    <t>Reconciliation of Adjusted Income from Operations</t>
  </si>
  <si>
    <t>Unaudited</t>
  </si>
  <si>
    <t>Income from operations as per GAAP</t>
  </si>
  <si>
    <t>Add: Loss related to business held for sale</t>
  </si>
  <si>
    <t>Add: Impairment loss on asset forming part of business held for sale</t>
  </si>
  <si>
    <t>Add: Amortization and impairment of acquired intangible assets</t>
  </si>
  <si>
    <t>Add: Acquisition related expenses</t>
  </si>
  <si>
    <t>Add: Restructuring expenses</t>
  </si>
  <si>
    <t>Add: Stock-based compensation</t>
  </si>
  <si>
    <t>Add/Less: Other income (expense), net</t>
  </si>
  <si>
    <t>Add: Equity-method investment activity, net</t>
  </si>
  <si>
    <t>Add: Net loss attributable to redeemable non-controlling interest</t>
  </si>
  <si>
    <t>Adjusted income from operations</t>
  </si>
  <si>
    <t>Reconciliation of Net Income attributable to Genpact limited shareholders to Adjusted Income from Operations</t>
  </si>
  <si>
    <t>Net income attributable to Genpact Limited shareholders</t>
  </si>
  <si>
    <t>Less: Foreign exchange (gains) losses, net</t>
  </si>
  <si>
    <t>Less: Interest (income) expense, net</t>
  </si>
  <si>
    <t>Add: Income Tax Expense</t>
  </si>
  <si>
    <t>Add: Acquisition-related expenses</t>
  </si>
  <si>
    <t>Add: Restructuring and impairment of tangible assets</t>
  </si>
  <si>
    <t>Reconciliation of Adjusted Diluted EPS</t>
  </si>
  <si>
    <t>Diluted EPS</t>
  </si>
  <si>
    <t xml:space="preserve">Add: Restructuring and impairment of tangible assets </t>
  </si>
  <si>
    <t>Less: Tax impact on amortization and impairment of acquired intangibles assets</t>
  </si>
  <si>
    <t>Less: Tax Impact on acquisition related expenses</t>
  </si>
  <si>
    <t>Less: Tax Impact on stock-based compensation</t>
  </si>
  <si>
    <t>Less: Tax impact on restructuring and impairment of tangible assets</t>
  </si>
  <si>
    <t>Less: Tax impact on loss related to business held for sale</t>
  </si>
  <si>
    <t>Tax benefit on intra-entity transfer of intellectual property</t>
  </si>
  <si>
    <t>Adjusted diluted EPS</t>
  </si>
  <si>
    <r>
      <t>1</t>
    </r>
    <r>
      <rPr>
        <i/>
        <sz val="10"/>
        <rFont val="Arial"/>
        <family val="2"/>
      </rPr>
      <t>Cost of revenue, selling, general and administrative expenses, other income (expense) and income from operations for all quarters of 2016 and 2017 have been restated due to the adoption of ASU No. 2017-07 with effect from January 1, 2018.The impact of such restatement was not material.</t>
    </r>
  </si>
  <si>
    <r>
      <t>2</t>
    </r>
    <r>
      <rPr>
        <i/>
        <sz val="10"/>
        <rFont val="Arial"/>
        <family val="2"/>
      </rPr>
      <t>Adjusted income from operations margin is derived by adjusting total revenue to exclude revenue associated with a business designated as held for sale.</t>
    </r>
  </si>
  <si>
    <r>
      <t>3</t>
    </r>
    <r>
      <rPr>
        <i/>
        <sz val="10"/>
        <rFont val="Arial"/>
        <family val="2"/>
      </rPr>
      <t>During the quarter ended December 31, 2023, we completed an intra-entity transfer of certain intellectual property rights from non-US to US wholly owned subsidiaries, which resulted in a one-time net tax benefit of $170 million. Net income and diluted earnings per share for the quarter and full year ended December 31, 2023 included this benefit. This benefit is excluded from adjusted diluted earnings per share in the quarter and year ended December 31, 2023.</t>
    </r>
  </si>
  <si>
    <t>Consolidated Balance Sheet (Unaudited)</t>
  </si>
  <si>
    <t>(In thousands, except per share data and share count) (in US $)</t>
  </si>
  <si>
    <t>BALANCE SHEET</t>
  </si>
  <si>
    <t>Assets</t>
  </si>
  <si>
    <t>As of March 31, 2021</t>
  </si>
  <si>
    <t>As of June 30, 2021</t>
  </si>
  <si>
    <t>As of Sep 30, 2021</t>
  </si>
  <si>
    <t>Year ended December 31, 2021</t>
  </si>
  <si>
    <t>As of March 31, 2022</t>
  </si>
  <si>
    <t>As of June 30, 2022</t>
  </si>
  <si>
    <t>As of Sep 30, 2022</t>
  </si>
  <si>
    <t>Year ended December 31, 2022</t>
  </si>
  <si>
    <t>As of March 31, 2023</t>
  </si>
  <si>
    <t>As of June 30, 2023</t>
  </si>
  <si>
    <t>As of Sep 30, 2023</t>
  </si>
  <si>
    <t>Year ended December 31, 2023</t>
  </si>
  <si>
    <t>As of March 31, 2024</t>
  </si>
  <si>
    <t>As of June 30, 2024</t>
  </si>
  <si>
    <t>As of Sep 30, 2024</t>
  </si>
  <si>
    <t>Year ended December 31, 2024</t>
  </si>
  <si>
    <t>As of March 31, 2025</t>
  </si>
  <si>
    <t>As of June 30, 2025</t>
  </si>
  <si>
    <t>As of Sep 30, 2025</t>
  </si>
  <si>
    <t>Year ended December 31, 2025</t>
  </si>
  <si>
    <t>Current assets</t>
  </si>
  <si>
    <t>Cash and cash equivalents</t>
  </si>
  <si>
    <t>Short-term investments</t>
  </si>
  <si>
    <t xml:space="preserve">   -</t>
  </si>
  <si>
    <t>Accounts receivable, net of allowance for credit losses of $12,094 and $22,097 as of December 31, 2024 and 2025, respectively</t>
  </si>
  <si>
    <t>Prepaid expenses and other current assets</t>
  </si>
  <si>
    <t>Assets of business held for sale</t>
  </si>
  <si>
    <t>Total current assets</t>
  </si>
  <si>
    <t>Property, plant and equipment, net</t>
  </si>
  <si>
    <t>Operating lease right-of-use assets</t>
  </si>
  <si>
    <t xml:space="preserve">Deferred tax assets </t>
  </si>
  <si>
    <t>Investment in equity affiliates</t>
  </si>
  <si>
    <t>Customer-related intangible assets, net</t>
  </si>
  <si>
    <t>Marketing-related intangible assets, net</t>
  </si>
  <si>
    <t>Technology-related intangible assets, net</t>
  </si>
  <si>
    <t>Other intangible assets, net</t>
  </si>
  <si>
    <t>Intangible assets under development, net</t>
  </si>
  <si>
    <t>Goodwill</t>
  </si>
  <si>
    <t>Contract cost assets</t>
  </si>
  <si>
    <t>Other assets, net of allowance for credit losses of $7,320 and $10,659 as of December 31, 2024 and 2025, respectively</t>
  </si>
  <si>
    <t>Total assets</t>
  </si>
  <si>
    <t>Liabilities and equity</t>
  </si>
  <si>
    <t>Current liabilities</t>
  </si>
  <si>
    <t>Short-term borrowings</t>
  </si>
  <si>
    <t>-</t>
  </si>
  <si>
    <t>Current portion of long-term debt</t>
  </si>
  <si>
    <t>Accounts payable</t>
  </si>
  <si>
    <t>Income taxes payable</t>
  </si>
  <si>
    <t>Accrued expenses and other current liabilities</t>
  </si>
  <si>
    <t>Operating leases liability</t>
  </si>
  <si>
    <t>Liabilities of business held for sale</t>
  </si>
  <si>
    <t>Total current liabilities</t>
  </si>
  <si>
    <t>Long-term debt, less current portion</t>
  </si>
  <si>
    <t>Deferred Tax Liabilities</t>
  </si>
  <si>
    <t>Other liabilities</t>
  </si>
  <si>
    <t>Total liabilities</t>
  </si>
  <si>
    <t>Redeemable non-controlling interest</t>
  </si>
  <si>
    <t>Shareholders' equity</t>
  </si>
  <si>
    <t>Common shares, $0.01 par value, 500,000,000 authorized, 174,661,943 and 170,341,479 issued and outstanding as of December 31, 2024 and 2025, respectively</t>
  </si>
  <si>
    <t>Additional paid-in capital</t>
  </si>
  <si>
    <t>Retained earnings</t>
  </si>
  <si>
    <t>Accumulated other comprehensive income (loss)</t>
  </si>
  <si>
    <t>Treasury stock, issued and outstanding</t>
  </si>
  <si>
    <t>Genpact Limited shareholders’ equity</t>
  </si>
  <si>
    <t xml:space="preserve"> Noncontrolling interest</t>
  </si>
  <si>
    <t>Total equity</t>
  </si>
  <si>
    <t xml:space="preserve">Total liabilities and equity </t>
  </si>
  <si>
    <t>Consolidated Statement of Cash Flows (Unaudited)</t>
  </si>
  <si>
    <t>(In thousands) (in US $)</t>
  </si>
  <si>
    <t>STATEMENT OF CASH FLOW</t>
  </si>
  <si>
    <t>Three  months  ended March 31, 2021</t>
  </si>
  <si>
    <t>Six  months  ended June 30, 2021</t>
  </si>
  <si>
    <t>Nine  months  ended September 30, 2021</t>
  </si>
  <si>
    <t>Three  months  ended March 31, 2022</t>
  </si>
  <si>
    <t>Six  months  ended June 30, 2022</t>
  </si>
  <si>
    <t>Nine  months  ended September 30, 2022</t>
  </si>
  <si>
    <t>Three  months  ended March 31, 2023</t>
  </si>
  <si>
    <t>Six  months  ended June 30, 2023</t>
  </si>
  <si>
    <t>Nine  months  ended September 30, 2023</t>
  </si>
  <si>
    <t>Three months ended March 31, 2024</t>
  </si>
  <si>
    <t>Six months ended June 30, 2024</t>
  </si>
  <si>
    <t>Nine months ended September 30, 2024</t>
  </si>
  <si>
    <t>Three months ended March 31, 2025</t>
  </si>
  <si>
    <t>Six months ended June 30, 2025</t>
  </si>
  <si>
    <t>Nine months ended September 30, 2025</t>
  </si>
  <si>
    <t>Operating activities</t>
  </si>
  <si>
    <t>Net income</t>
  </si>
  <si>
    <t>Adjustments to reconcile net income to net cash provided by (used for) operating activities:</t>
  </si>
  <si>
    <t>Depreciation and amortization</t>
  </si>
  <si>
    <t>Amortization of debt issuance costs (including loss on extinguishment of debt)</t>
  </si>
  <si>
    <t xml:space="preserve">Write-down of intangible assets and property, plant and equipment </t>
  </si>
  <si>
    <t>Reserve for doubtful receivables/allowance for credit losses</t>
  </si>
  <si>
    <t>Unrealized (gain) loss on revaluation of foreign currency asset/liability</t>
  </si>
  <si>
    <t>Stock-based compensation expense</t>
  </si>
  <si>
    <t>Deferred income taxes (benefit)</t>
  </si>
  <si>
    <t>Others, net</t>
  </si>
  <si>
    <t>Loss (gain) on divestiture</t>
  </si>
  <si>
    <t>Provision for expected loss on divestiture</t>
  </si>
  <si>
    <t>Write-down of operating right-of-use assets and other assets</t>
  </si>
  <si>
    <t>Impairment charge on assets classified as held for sale</t>
  </si>
  <si>
    <t>Change in operating assets and liabilities:</t>
  </si>
  <si>
    <t>(Increase)/Decrease in accounts receivable</t>
  </si>
  <si>
    <t>Decrease (Increase) in prepaid expenses, other current assets, contract cost assets, operating lease right-of-use assets and other assets</t>
  </si>
  <si>
    <t>Increase/(Decrease) in accounts payable</t>
  </si>
  <si>
    <t>Increase/(Decrease) in accrued expenses, other current liabilities, operating lease liabilities and other liabilities</t>
  </si>
  <si>
    <t>Increase/(Decrease) in income taxes payable</t>
  </si>
  <si>
    <t>Net cash provided by operating activities</t>
  </si>
  <si>
    <t>Investing activities</t>
  </si>
  <si>
    <t>Purchase of property, plant &amp; equipment and Payment for internally generated intangible assets</t>
  </si>
  <si>
    <t>Proceeds from sale of property, plant and equipment</t>
  </si>
  <si>
    <t>Purchase of short term investments</t>
  </si>
  <si>
    <t>Payment for business acquisitions, net of cash acquired</t>
  </si>
  <si>
    <t>Proceeds from/ (payment) for divestiture of business</t>
  </si>
  <si>
    <t>Payment for purchase of redeemable non-controlling interest</t>
  </si>
  <si>
    <t xml:space="preserve">Proceed from sale/maturity of investment </t>
  </si>
  <si>
    <t>Net cash used for investing activities</t>
  </si>
  <si>
    <t/>
  </si>
  <si>
    <t>Financing activities</t>
  </si>
  <si>
    <t>Repayment of capital lease/finance lease obligations</t>
  </si>
  <si>
    <t>Proceeds from long-term debt</t>
  </si>
  <si>
    <t>Repayment of long-term debt</t>
  </si>
  <si>
    <t>Proceeds from short-term borrowings</t>
  </si>
  <si>
    <t>Repayment of short-term borrowings</t>
  </si>
  <si>
    <t xml:space="preserve">Proceeds from issuance of  common shares under stock-based compensation plans </t>
  </si>
  <si>
    <t>Payment for net settlement of stock based awards</t>
  </si>
  <si>
    <t>Dividend paid</t>
  </si>
  <si>
    <t>Payment of debt issuance and refinancing costs</t>
  </si>
  <si>
    <t>Payment of earn-out/deferred consideration</t>
  </si>
  <si>
    <t>Payment for expenses related to stock purchase</t>
  </si>
  <si>
    <t>Payment for stock purchased and retired (including expenses related to stock repurchase)</t>
  </si>
  <si>
    <t>Others</t>
  </si>
  <si>
    <t>Net cash provided by (used for) financing activities</t>
  </si>
  <si>
    <t xml:space="preserve">Effect of exchange rate changes </t>
  </si>
  <si>
    <t>Net increase (decrease) in cash and cash equivalents</t>
  </si>
  <si>
    <t>Cash and cash equivalents at the beginning of the period</t>
  </si>
  <si>
    <t>Cash and cash equivalents at the end of the period</t>
  </si>
  <si>
    <t>Supplementary information</t>
  </si>
  <si>
    <t>Cash paid during the period for interest (including interest rate swaps)</t>
  </si>
  <si>
    <t>Cash paid during the period for income taxes, net of refund</t>
  </si>
  <si>
    <t>Property, plant and equipment acquired under finance lease obligations</t>
  </si>
  <si>
    <t>Non-cash transaction: Gain on exchange of non-monetary asset</t>
  </si>
  <si>
    <t>Revenue Composition and Miscellaneous Information</t>
  </si>
  <si>
    <t>Net Revenues in thousands, US $</t>
  </si>
  <si>
    <t>Three  months  ended June 30, 2021</t>
  </si>
  <si>
    <t>Three  months  ended September 30, 2021</t>
  </si>
  <si>
    <t>Three  months  ended December 31, 2021</t>
  </si>
  <si>
    <t>Year Ended December 31, 2021</t>
  </si>
  <si>
    <t>Three  months  ended June 30, 2022</t>
  </si>
  <si>
    <t>Three  months  ended September 30, 2022</t>
  </si>
  <si>
    <t>Three  months  ended December 31, 2022</t>
  </si>
  <si>
    <t>Year Ended December 31, 2022</t>
  </si>
  <si>
    <t>Three  months  ended June 30, 2023</t>
  </si>
  <si>
    <t>Three  months  ended September 30, 2023</t>
  </si>
  <si>
    <t>Three  months  ended December 31, 2023</t>
  </si>
  <si>
    <t>Year Ended December 31, 2023</t>
  </si>
  <si>
    <t>Three months  ended March 31, 2024</t>
  </si>
  <si>
    <t>Three months ended June 30, 2024</t>
  </si>
  <si>
    <t>Three months ended September 30, 2024</t>
  </si>
  <si>
    <t>Three months ended December 31, 2024</t>
  </si>
  <si>
    <t>Year Ended December 31, 2024</t>
  </si>
  <si>
    <t>Three months  ended March 31, 2025</t>
  </si>
  <si>
    <t>Three months ended June 30, 2025</t>
  </si>
  <si>
    <t>Three months ended September 30, 2025</t>
  </si>
  <si>
    <t>Three months ended December 31, 2025</t>
  </si>
  <si>
    <t>Year Ended December 31, 2025</t>
  </si>
  <si>
    <r>
      <t xml:space="preserve">Vertical Net Revenue </t>
    </r>
    <r>
      <rPr>
        <b/>
        <vertAlign val="superscript"/>
        <sz val="10"/>
        <color rgb="FFFFFFFF"/>
        <rFont val="Arial"/>
        <family val="2"/>
      </rPr>
      <t>(1)</t>
    </r>
  </si>
  <si>
    <t>Financial Services</t>
  </si>
  <si>
    <t>Consumer &amp; Healthcare</t>
  </si>
  <si>
    <t>Hi-Tech and Manufacturing</t>
  </si>
  <si>
    <t>Other</t>
  </si>
  <si>
    <t>Total</t>
  </si>
  <si>
    <r>
      <t>Business Held for Sale</t>
    </r>
    <r>
      <rPr>
        <vertAlign val="superscript"/>
        <sz val="10"/>
        <color rgb="FF000000"/>
        <rFont val="Arial"/>
        <family val="2"/>
      </rPr>
      <t>(4)</t>
    </r>
  </si>
  <si>
    <t>Adjusted Total</t>
  </si>
  <si>
    <r>
      <t xml:space="preserve">Vertical Adjusted Operating Income </t>
    </r>
    <r>
      <rPr>
        <b/>
        <vertAlign val="superscript"/>
        <sz val="10"/>
        <color rgb="FFFFFFFF"/>
        <rFont val="Arial"/>
        <family val="2"/>
      </rPr>
      <t>(1)</t>
    </r>
  </si>
  <si>
    <r>
      <t>Other</t>
    </r>
    <r>
      <rPr>
        <vertAlign val="superscript"/>
        <sz val="10"/>
        <color rgb="FF000000"/>
        <rFont val="Arial"/>
        <family val="2"/>
      </rPr>
      <t>(1)</t>
    </r>
  </si>
  <si>
    <t>Loss related to business Held for Sale</t>
  </si>
  <si>
    <t>Net Revenue Breakout</t>
  </si>
  <si>
    <t xml:space="preserve">Data-Tech-AI Revenue (in USD 000s) </t>
  </si>
  <si>
    <t>Data-Tech-AI % YoY (excl. adjustment)</t>
  </si>
  <si>
    <r>
      <t>Business Held for Sale</t>
    </r>
    <r>
      <rPr>
        <b/>
        <vertAlign val="superscript"/>
        <sz val="10"/>
        <rFont val="Arial"/>
        <family val="2"/>
      </rPr>
      <t>(4)</t>
    </r>
  </si>
  <si>
    <t>Adjusted Data-Tech-AI Revenue</t>
  </si>
  <si>
    <t xml:space="preserve">Data-Tech-AI % YoY </t>
  </si>
  <si>
    <t>Digital Operations Revenue (in USD 000s)</t>
  </si>
  <si>
    <t>Digital Operations % YoY</t>
  </si>
  <si>
    <t>Total Revenue</t>
  </si>
  <si>
    <t xml:space="preserve">Total Revenue % YoY </t>
  </si>
  <si>
    <t>Constant Currency Reporting</t>
  </si>
  <si>
    <r>
      <t>Total Revenue CC % YoY</t>
    </r>
    <r>
      <rPr>
        <b/>
        <vertAlign val="superscript"/>
        <sz val="10"/>
        <rFont val="Arial"/>
        <family val="2"/>
      </rPr>
      <t>(3)</t>
    </r>
  </si>
  <si>
    <t>Data-Tech-AI Revenue CC % YoY (excl. adjustment)</t>
  </si>
  <si>
    <t>Digital Operations Revenue CC % YoY</t>
  </si>
  <si>
    <t>Additional Revenue Metrics</t>
  </si>
  <si>
    <t>Advanced Technology Solutions Revenue (in USD 000s)</t>
  </si>
  <si>
    <t>Advanced Technology Solutions % YoY</t>
  </si>
  <si>
    <t>Core Business Services Revenue (in USD 000s)</t>
  </si>
  <si>
    <t>Core Business Services % YoY</t>
  </si>
  <si>
    <t>Client Cohorts</t>
  </si>
  <si>
    <t>No. of clients &gt; $5MM</t>
  </si>
  <si>
    <t>No. of clients &gt; $25MM</t>
  </si>
  <si>
    <t>No. of clients &gt; $50MM</t>
  </si>
  <si>
    <t>Attrition</t>
  </si>
  <si>
    <t>Average Headcount</t>
  </si>
  <si>
    <t>Days Sales Outstanding</t>
  </si>
  <si>
    <r>
      <rPr>
        <i/>
        <vertAlign val="superscript"/>
        <sz val="10"/>
        <rFont val="Arial"/>
        <family val="2"/>
      </rPr>
      <t xml:space="preserve">1 </t>
    </r>
    <r>
      <rPr>
        <i/>
        <sz val="10"/>
        <rFont val="Arial"/>
        <family val="2"/>
      </rPr>
      <t>Starting in the first quarter of 2023, the Company modified the items that are allocated to the Company's reportable segments and now allocates by segment certain foreign exchange gains/(losses) and unallocated resource costs to revenue and adjusted operating income where applicable.  The Company has also  recast the segment revenue and adjusted income from operations of its reportable segments for each of four quarters of 2022 to present comparable segment information.</t>
    </r>
  </si>
  <si>
    <r>
      <rPr>
        <i/>
        <vertAlign val="superscript"/>
        <sz val="10"/>
        <rFont val="Arial"/>
        <family val="2"/>
      </rPr>
      <t xml:space="preserve">2 </t>
    </r>
    <r>
      <rPr>
        <i/>
        <sz val="10"/>
        <rFont val="Arial"/>
        <family val="2"/>
      </rPr>
      <t>Genpact updated the classification of certain service revenues from Digital Operations to Data-Tech-AI in the quarter ended March 31, 2024 to more accurately reflect the nature of, and mode of delivery for, the services provided, which have evolved over time. The revenue breakout sections provide the amount of revenue derived from Data-Tech-AI and Digital Operations, both as originally reported, and as updated.</t>
    </r>
  </si>
  <si>
    <r>
      <rPr>
        <i/>
        <vertAlign val="superscript"/>
        <sz val="10"/>
        <rFont val="Arial"/>
        <family val="2"/>
      </rPr>
      <t xml:space="preserve">3 </t>
    </r>
    <r>
      <rPr>
        <i/>
        <sz val="10"/>
        <rFont val="Arial"/>
        <family val="2"/>
      </rPr>
      <t>Revenue growth on a constant currency basis is a non-GAAP measure and is calculated by restating current-period activity using the prior fiscal period’s foreign currency exchange rates adjusted for hedging gains/losses in such period.</t>
    </r>
  </si>
  <si>
    <r>
      <rPr>
        <i/>
        <vertAlign val="superscript"/>
        <sz val="10"/>
        <rFont val="Arial"/>
        <family val="2"/>
      </rPr>
      <t xml:space="preserve">4 </t>
    </r>
    <r>
      <rPr>
        <i/>
        <sz val="10"/>
        <rFont val="Arial"/>
        <family val="2"/>
      </rPr>
      <t>Total revenue and revenue from Data-Tech-AI services includes revenue associated with a business previously designated as held for sale that has been sold.</t>
    </r>
  </si>
  <si>
    <t xml:space="preserve">Forward looking Estimates </t>
  </si>
  <si>
    <t xml:space="preserve">These forward-looking statements involve a number of risks, uncertainties, and other factors that could cause actual results to differ materially from those in such forward-looking statements. Such risks and uncertainties include, but are not limited to, general economic conditions and those factors set forth in our press release and discussed under the Risk Factors section of our Annual Report on Form 10-K and other SEC filings.  </t>
  </si>
  <si>
    <t>Q1'26 Outlook</t>
  </si>
  <si>
    <t>CY26 Outlook</t>
  </si>
  <si>
    <t>1) Net revenues</t>
  </si>
  <si>
    <t>$1.282B - $1.294B</t>
  </si>
  <si>
    <t>2) Net revenues YoY % reported growth</t>
  </si>
  <si>
    <t>5.5% - 6.5%</t>
  </si>
  <si>
    <t>at least 7%</t>
  </si>
  <si>
    <t>3) Net revenues YoY % CC growth</t>
  </si>
  <si>
    <t>4.4% - 5.4%</t>
  </si>
  <si>
    <t>at least 6.8%</t>
  </si>
  <si>
    <t xml:space="preserve">4) Advanced Technology Solutions revenues growth % YoY </t>
  </si>
  <si>
    <t>at least high-teens</t>
  </si>
  <si>
    <t>5) Core Business Services revenues growth % YoY</t>
  </si>
  <si>
    <t>expected to grow</t>
  </si>
  <si>
    <t>6) Gross Margin</t>
  </si>
  <si>
    <t>7) Adjusted Income from operating margin</t>
  </si>
  <si>
    <t>8) Adjusted EPS</t>
  </si>
  <si>
    <t>$0.92 - $0.93</t>
  </si>
  <si>
    <t>1 The information above does not include the impact of any potential new acquisitions and non recurring events. This is management's best estimate at the time of publishing this document. Genpact reserves the right to add, update or remove any part of this information.</t>
  </si>
  <si>
    <t>2 The information above does not reflect any FX re-measurement (Gain/Loss) as recorded under "Foreign exchange (gains) losses, net". This is dependent upon the change in the FX rates in the quarter/year which is neither predicted nor assumed by Management.</t>
  </si>
  <si>
    <t>Q4'25 Outlook</t>
  </si>
  <si>
    <t>CY25 Outlook</t>
  </si>
  <si>
    <t>$1.298 - $1.311</t>
  </si>
  <si>
    <t>$5.059B - $5.071B</t>
  </si>
  <si>
    <t>4.0% - 5.0%</t>
  </si>
  <si>
    <t>6.1% - 6.4%</t>
  </si>
  <si>
    <t>3.3% - 4.3%</t>
  </si>
  <si>
    <t>5.9% - 6.2%</t>
  </si>
  <si>
    <t>4) Data Tech AI revenues growth % YoY at the midpoint of the range (Updated Classification)</t>
  </si>
  <si>
    <t>5) Data Tech AI revenues growth CC % YoY at the midpoint of the range (Updated Classification)</t>
  </si>
  <si>
    <t>6) Digital Operations revenues growth % YoY at the midpoint of the range  (Updated Classification)</t>
  </si>
  <si>
    <t>7) Digital Operations revenues growth CC % YoY at the midpoint of the range  (Updated Classification)</t>
  </si>
  <si>
    <t>8) Gross Margin</t>
  </si>
  <si>
    <t>9) Net Interest Income/ (Expense)</t>
  </si>
  <si>
    <t>$(14)M</t>
  </si>
  <si>
    <t>$(51)M</t>
  </si>
  <si>
    <t>10) Other Income/ (Expense)</t>
  </si>
  <si>
    <t>$2M</t>
  </si>
  <si>
    <t>$21M</t>
  </si>
  <si>
    <t xml:space="preserve">11) Effective Tax Rate % </t>
  </si>
  <si>
    <t>12) Adjusted Income from operating margin</t>
  </si>
  <si>
    <t>13) Adjusted EPS</t>
  </si>
  <si>
    <t>$0.93 - $0.94</t>
  </si>
  <si>
    <t>$3.60 - $3.61</t>
  </si>
  <si>
    <t>14) Amortization of acquired intangible assets</t>
  </si>
  <si>
    <t>$7M</t>
  </si>
  <si>
    <t>$24M</t>
  </si>
  <si>
    <t>15) Stock based compensation</t>
  </si>
  <si>
    <t>$24M - $26M</t>
  </si>
  <si>
    <t>$88M - $90M</t>
  </si>
  <si>
    <t>16) Cash flow from operations</t>
  </si>
  <si>
    <t>$250M</t>
  </si>
  <si>
    <t>$650M</t>
  </si>
  <si>
    <t>17) Capex as a % of revenue</t>
  </si>
  <si>
    <t>2.5% - 2.7%</t>
  </si>
  <si>
    <t>2.1% - 2.3%</t>
  </si>
  <si>
    <t>3 The other operating income/(Expenses) above include the restructuring charges with regard to right-of-use lease asset and other assets related to certain abandoned certain lease properties and impairment of intangibles.</t>
  </si>
  <si>
    <t>4 The Data-Tech-AI and Digital Operations services net revenues outlook is provided on an updated classification basis.</t>
  </si>
  <si>
    <t>growth of approximately 10% YoY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</si>
</sst>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0.0%"/>
    <numFmt numFmtId="168" formatCode="_(* #,##0.00_);_(* \(#,##0.00\);_(* &quot;-&quot;_);_(@_)"/>
    <numFmt numFmtId="169" formatCode="_(&quot;$&quot;* #,##0_);_(&quot;$&quot;* \(#,##0\);_(&quot;$&quot;* &quot;-&quot;??_);_(@_)"/>
    <numFmt numFmtId="170" formatCode="&quot;$&quot;#,##0.00_)\ \ \ ;\(&quot;$&quot;#,##0.00\)\ \ \ "/>
    <numFmt numFmtId="171" formatCode="&quot;$&quot;#,##0.00&quot;*&quot;\ \ ;\(&quot;$&quot;#,##0.00\)&quot;*&quot;\ \ "/>
    <numFmt numFmtId="172" formatCode="&quot;$&quot;#,##0.00\A_)\ ;\(&quot;$&quot;#,##0.00\A\)\ \ "/>
    <numFmt numFmtId="173" formatCode="&quot;$&quot;@\ "/>
    <numFmt numFmtId="174" formatCode="0.000000%"/>
    <numFmt numFmtId="175" formatCode="@\ \ \ \ \ "/>
    <numFmt numFmtId="176" formatCode="#,##0.00_)\ \ \ \ \ ;\(#,##0.00\)\ \ \ \ \ "/>
    <numFmt numFmtId="177" formatCode="&quot;$&quot;#,##0.00_)\ \ \ \ \ ;\(&quot;$&quot;#,##0.00\)\ \ \ \ \ "/>
    <numFmt numFmtId="178" formatCode="&quot;$&quot;#,##0.00\A\ \ \ \ ;\(&quot;$&quot;#,##0.00\A\)\ \ \ \ "/>
    <numFmt numFmtId="179" formatCode="&quot;$&quot;#,##0.00&quot;E&quot;\ \ \ \ ;\(&quot;$&quot;#,##0.00&quot;E&quot;\)\ \ \ \ "/>
    <numFmt numFmtId="180" formatCode="#,##0.00\A\ \ \ \ ;\(#,##0.00\A\)\ \ \ \ "/>
    <numFmt numFmtId="181" formatCode="#,##0.00&quot;E&quot;\ \ \ \ ;\(#,##0.00&quot;E&quot;\)\ \ \ \ "/>
    <numFmt numFmtId="182" formatCode="0%\ \ \ \ \ \ \ "/>
    <numFmt numFmtId="183" formatCode="_(&quot;$&quot;* #,##0_)\ &quot;millions&quot;;_(&quot;$&quot;* \(#,##0\)&quot; millions&quot;"/>
    <numFmt numFmtId="184" formatCode="&quot;$&quot;#,##0\ &quot;MM&quot;;\(&quot;$&quot;#,##0.00\ &quot;MM&quot;\)"/>
    <numFmt numFmtId="185" formatCode="#,##0\ &quot;MM&quot;"/>
    <numFmt numFmtId="186" formatCode="0.00000%"/>
    <numFmt numFmtId="187" formatCode="0.0\ \ \ \ \ \ "/>
    <numFmt numFmtId="188" formatCode="0.0%\ \ \ \ \ "/>
    <numFmt numFmtId="189" formatCode="&quot;$&quot;#\-?/?"/>
    <numFmt numFmtId="190" formatCode="0.00\ \ \ \ "/>
    <numFmt numFmtId="191" formatCode="@\ "/>
    <numFmt numFmtId="192" formatCode="&quot;$&quot;@"/>
    <numFmt numFmtId="193" formatCode="mm/dd/yy"/>
    <numFmt numFmtId="194" formatCode="_-#,##0_-;[Red]\(#,##0\);_-\ \ &quot;-&quot;_-;_-@_-"/>
    <numFmt numFmtId="195" formatCode="_-#,##0.00_-;[Red]\(#,##0.00\);_-\ \ &quot;-&quot;_-;_-@_-"/>
    <numFmt numFmtId="196" formatCode="dd/mmm/yy;_-\ &quot;N/A&quot;_-;_-\ &quot;-&quot;_-"/>
    <numFmt numFmtId="197" formatCode="mmm/yy;_-\ &quot;N/A&quot;_-;_-\ &quot;-&quot;_-"/>
    <numFmt numFmtId="198" formatCode="_-#,##0%_-;[Red]\(#,##0%\);_-\ &quot;-&quot;_-"/>
    <numFmt numFmtId="199" formatCode="_-#,###,_-;[Red]\(#,###,\);_-\ \ &quot;-&quot;_-;_-@_-"/>
    <numFmt numFmtId="200" formatCode="_-#,###.00,_-;[Red]\(#,###.00,\);_-\ \ &quot;-&quot;_-;_-@_-"/>
    <numFmt numFmtId="201" formatCode="\£\ #,##0_);[Red]\(\£\ #,##0\)"/>
    <numFmt numFmtId="202" formatCode="\¥\ #,##0_);[Red]\(\¥\ #,##0\)"/>
    <numFmt numFmtId="203" formatCode="#,##0.0_);\(#,##0.0\)"/>
    <numFmt numFmtId="204" formatCode="\•\ \ @"/>
    <numFmt numFmtId="205" formatCode="&quot;$&quot;#,##0\ ;\(&quot;$&quot;#,##0\)"/>
    <numFmt numFmtId="206" formatCode="dd\ mmmyy"/>
    <numFmt numFmtId="207" formatCode="dd\ mmmyy\ hh:mm"/>
    <numFmt numFmtId="208" formatCode="_([$€-2]* #,##0.00_);_([$€-2]* \(#,##0.00\);_([$€-2]* &quot;-&quot;??_)"/>
    <numFmt numFmtId="209" formatCode="#,##0&quot; &quot;\ &quot; &quot;;[Red]\(#,##0\)\ &quot; &quot;;&quot;—&quot;&quot; &quot;&quot; &quot;&quot; &quot;&quot; &quot;"/>
    <numFmt numFmtId="210" formatCode="#,##0.0\x"/>
    <numFmt numFmtId="211" formatCode="&quot;$&quot;#,##0.00"/>
    <numFmt numFmtId="212" formatCode="#,##0.00\x"/>
    <numFmt numFmtId="213" formatCode="\W\I\-000.\9\5"/>
    <numFmt numFmtId="214" formatCode="&quot;$&quot;#,##0\ \ \ \ "/>
    <numFmt numFmtId="215" formatCode="&quot;$&quot;#,##0\ \ \ "/>
    <numFmt numFmtId="216" formatCode="_(&quot;$&quot;* #,##0.0_);_(&quot;$&quot;* \(#,##0.0\);_(&quot;$&quot;* &quot;-&quot;??_);_(@_)"/>
    <numFmt numFmtId="217" formatCode="mm/dd/yy_)"/>
    <numFmt numFmtId="218" formatCode="mmm\ dd\,\ yy"/>
    <numFmt numFmtId="219" formatCode="_(* #,##0.00000_);_(* \(#,##0.00000\);_(* &quot;-&quot;??_);_(@_)"/>
    <numFmt numFmtId="220" formatCode="_(* #,##0.000_);_(* \(#,##0.000\);_(* &quot;-&quot;??_);_(@_)"/>
    <numFmt numFmtId="221" formatCode="0.000%"/>
    <numFmt numFmtId="222" formatCode="0.000"/>
    <numFmt numFmtId="223" formatCode="&quot;$&quot;#,##0.000"/>
    <numFmt numFmtId="224" formatCode="0.0"/>
  </numFmts>
  <fonts count="130">
    <font>
      <sz val="10"/>
      <name val="Arial"/>
    </font>
    <font>
      <sz val="11"/>
      <color theme="1"/>
      <name val="Calibri"/>
      <family val="2"/>
      <scheme val="minor"/>
    </font>
    <font>
      <sz val="10"/>
      <name val="Arial"/>
      <family val="2"/>
    </font>
    <font>
      <u/>
      <sz val="10"/>
      <color indexed="12"/>
      <name val="Arial"/>
      <family val="2"/>
    </font>
    <font>
      <b/>
      <sz val="10"/>
      <color indexed="9"/>
      <name val="Arial"/>
      <family val="2"/>
    </font>
    <font>
      <b/>
      <sz val="10"/>
      <name val="Arial"/>
      <family val="2"/>
    </font>
    <font>
      <i/>
      <sz val="10"/>
      <name val="Arial"/>
      <family val="2"/>
    </font>
    <font>
      <sz val="8"/>
      <name val="Arial"/>
      <family val="2"/>
    </font>
    <font>
      <sz val="10"/>
      <name val="Arial"/>
      <family val="2"/>
    </font>
    <font>
      <b/>
      <sz val="10"/>
      <name val="Arial"/>
      <family val="2"/>
    </font>
    <font>
      <sz val="10"/>
      <name val="Times New Roman"/>
      <family val="1"/>
    </font>
    <font>
      <sz val="10"/>
      <color indexed="8"/>
      <name val="Times New Roman"/>
      <family val="1"/>
    </font>
    <font>
      <sz val="10"/>
      <color indexed="8"/>
      <name val="Arial"/>
      <family val="2"/>
    </font>
    <font>
      <sz val="10"/>
      <name val="GillSans"/>
      <family val="2"/>
    </font>
    <font>
      <sz val="12"/>
      <name val="Times New Roman"/>
      <family val="1"/>
    </font>
    <font>
      <sz val="10"/>
      <name val="Helv"/>
      <family val="2"/>
    </font>
    <font>
      <sz val="12"/>
      <name val="Times New Roman"/>
      <family val="1"/>
    </font>
    <font>
      <sz val="11"/>
      <color indexed="8"/>
      <name val="Calibri"/>
      <family val="2"/>
    </font>
    <font>
      <sz val="11"/>
      <color indexed="9"/>
      <name val="Calibri"/>
      <family val="2"/>
    </font>
    <font>
      <sz val="8"/>
      <color indexed="8"/>
      <name val="Times New Roman"/>
      <family val="1"/>
    </font>
    <font>
      <sz val="9"/>
      <name val="Tahoma"/>
      <family val="2"/>
    </font>
    <font>
      <sz val="11"/>
      <color indexed="20"/>
      <name val="Calibri"/>
      <family val="2"/>
    </font>
    <font>
      <b/>
      <sz val="12"/>
      <color indexed="61"/>
      <name val="Tahoma"/>
      <family val="2"/>
    </font>
    <font>
      <sz val="12"/>
      <name val="Tms Rmn"/>
    </font>
    <font>
      <b/>
      <sz val="12"/>
      <name val="Times New Roman"/>
      <family val="1"/>
    </font>
    <font>
      <b/>
      <sz val="10"/>
      <color indexed="8"/>
      <name val="Times New Roman"/>
      <family val="1"/>
    </font>
    <font>
      <b/>
      <sz val="10"/>
      <color indexed="8"/>
      <name val="Times New Roman"/>
      <family val="1"/>
    </font>
    <font>
      <b/>
      <sz val="9"/>
      <color indexed="12"/>
      <name val="Tahoma"/>
      <family val="2"/>
    </font>
    <font>
      <b/>
      <sz val="11"/>
      <color indexed="52"/>
      <name val="Calibri"/>
      <family val="2"/>
    </font>
    <font>
      <b/>
      <sz val="11"/>
      <color indexed="9"/>
      <name val="Calibri"/>
      <family val="2"/>
    </font>
    <font>
      <sz val="12"/>
      <name val="Arial"/>
      <family val="2"/>
    </font>
    <font>
      <sz val="12"/>
      <name val="Helv"/>
    </font>
    <font>
      <sz val="10"/>
      <name val="Helv"/>
    </font>
    <font>
      <b/>
      <i/>
      <sz val="10"/>
      <name val="Arial"/>
      <family val="2"/>
    </font>
    <font>
      <sz val="10"/>
      <name val="MS Serif"/>
      <family val="1"/>
    </font>
    <font>
      <b/>
      <sz val="9"/>
      <name val="Tahoma"/>
      <family val="2"/>
    </font>
    <font>
      <sz val="11"/>
      <name val="Century Gothic"/>
      <family val="2"/>
    </font>
    <font>
      <sz val="10"/>
      <color indexed="16"/>
      <name val="MS Serif"/>
      <family val="1"/>
    </font>
    <font>
      <i/>
      <sz val="11"/>
      <color indexed="23"/>
      <name val="Calibri"/>
      <family val="2"/>
    </font>
    <font>
      <b/>
      <i/>
      <sz val="14"/>
      <name val="Tms Rmn"/>
    </font>
    <font>
      <b/>
      <sz val="10"/>
      <name val="Geneva"/>
      <family val="2"/>
    </font>
    <font>
      <sz val="11"/>
      <color indexed="17"/>
      <name val="Calibri"/>
      <family val="2"/>
    </font>
    <font>
      <sz val="8"/>
      <name val="Arial"/>
      <family val="2"/>
    </font>
    <font>
      <sz val="10.5"/>
      <name val="Times New Roman"/>
      <family val="1"/>
    </font>
    <font>
      <b/>
      <sz val="12"/>
      <name val="Arial"/>
      <family val="2"/>
    </font>
    <font>
      <b/>
      <sz val="18"/>
      <name val="Helv"/>
    </font>
    <font>
      <b/>
      <sz val="15"/>
      <color indexed="56"/>
      <name val="Calibri"/>
      <family val="2"/>
    </font>
    <font>
      <b/>
      <sz val="13"/>
      <color indexed="56"/>
      <name val="Calibri"/>
      <family val="2"/>
    </font>
    <font>
      <b/>
      <sz val="11"/>
      <color indexed="56"/>
      <name val="Calibri"/>
      <family val="2"/>
    </font>
    <font>
      <sz val="8"/>
      <name val="Century Gothic"/>
      <family val="2"/>
    </font>
    <font>
      <b/>
      <sz val="8"/>
      <name val="Century Gothic"/>
      <family val="2"/>
    </font>
    <font>
      <sz val="11"/>
      <color indexed="62"/>
      <name val="Calibri"/>
      <family val="2"/>
    </font>
    <font>
      <sz val="10"/>
      <name val="Times New Roman"/>
      <family val="1"/>
    </font>
    <font>
      <sz val="10"/>
      <color indexed="12"/>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9"/>
      <color indexed="63"/>
      <name val="Tahoma"/>
      <family val="2"/>
    </font>
    <font>
      <sz val="10"/>
      <name val="Geneva"/>
      <family val="2"/>
    </font>
    <font>
      <sz val="11"/>
      <color indexed="52"/>
      <name val="Calibri"/>
      <family val="2"/>
    </font>
    <font>
      <b/>
      <sz val="12"/>
      <color indexed="20"/>
      <name val="Tahoma"/>
      <family val="2"/>
    </font>
    <font>
      <b/>
      <sz val="36"/>
      <name val="Times New Roman"/>
      <family val="1"/>
    </font>
    <font>
      <sz val="11"/>
      <color indexed="60"/>
      <name val="Calibri"/>
      <family val="2"/>
    </font>
    <font>
      <sz val="7"/>
      <name val="Small Fonts"/>
      <family val="2"/>
    </font>
    <font>
      <sz val="10"/>
      <color indexed="8"/>
      <name val="MS Sans Serif"/>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6"/>
      <name val="Times New Roman"/>
      <family val="1"/>
    </font>
    <font>
      <sz val="10"/>
      <name val="MS Sans Serif"/>
      <family val="2"/>
    </font>
    <font>
      <b/>
      <sz val="10"/>
      <name val="MS Sans Serif"/>
      <family val="2"/>
    </font>
    <font>
      <u/>
      <sz val="10"/>
      <name val="GillSans"/>
      <family val="2"/>
    </font>
    <font>
      <b/>
      <i/>
      <sz val="9"/>
      <name val="Century Gothic"/>
      <family val="2"/>
    </font>
    <font>
      <sz val="8"/>
      <name val="Helv"/>
    </font>
    <font>
      <sz val="10"/>
      <color indexed="8"/>
      <name val="Times New Roman"/>
      <family val="1"/>
    </font>
    <font>
      <b/>
      <sz val="11"/>
      <name val="Century Gothic"/>
      <family val="2"/>
    </font>
    <font>
      <b/>
      <sz val="8"/>
      <name val="Arial"/>
      <family val="2"/>
    </font>
    <font>
      <sz val="8"/>
      <color indexed="39"/>
      <name val="Arial"/>
      <family val="2"/>
    </font>
    <font>
      <b/>
      <sz val="12"/>
      <name val="Arial"/>
      <family val="2"/>
    </font>
    <font>
      <b/>
      <sz val="8"/>
      <color indexed="8"/>
      <name val="Helv"/>
    </font>
    <font>
      <b/>
      <sz val="12"/>
      <name val="GillSans"/>
      <family val="2"/>
    </font>
    <font>
      <b/>
      <sz val="18"/>
      <color indexed="56"/>
      <name val="Cambria"/>
      <family val="2"/>
    </font>
    <font>
      <u/>
      <sz val="11"/>
      <name val="GillSans"/>
      <family val="2"/>
    </font>
    <font>
      <b/>
      <sz val="8"/>
      <color indexed="9"/>
      <name val="Arial"/>
      <family val="2"/>
    </font>
    <font>
      <b/>
      <sz val="11"/>
      <color indexed="8"/>
      <name val="Calibri"/>
      <family val="2"/>
    </font>
    <font>
      <b/>
      <sz val="8"/>
      <name val="MS Sans Serif"/>
      <family val="2"/>
    </font>
    <font>
      <b/>
      <sz val="12"/>
      <name val="Century Gothic"/>
      <family val="2"/>
    </font>
    <font>
      <sz val="11"/>
      <color indexed="10"/>
      <name val="Calibri"/>
      <family val="2"/>
    </font>
    <font>
      <u/>
      <sz val="12"/>
      <color indexed="12"/>
      <name val="宋体"/>
      <charset val="134"/>
    </font>
    <font>
      <sz val="11"/>
      <name val="ＭＳ Ｐゴシック"/>
      <family val="3"/>
      <charset val="134"/>
    </font>
    <font>
      <sz val="12"/>
      <name val="바탕체"/>
      <family val="3"/>
    </font>
    <font>
      <sz val="10"/>
      <name val="GEsansCon57"/>
    </font>
    <font>
      <sz val="11"/>
      <name val="ＭＳ Ｐゴシック"/>
      <family val="2"/>
      <charset val="128"/>
    </font>
    <font>
      <sz val="12"/>
      <name val="宋体"/>
      <charset val="134"/>
    </font>
    <font>
      <sz val="11"/>
      <name val="蹈框"/>
      <family val="2"/>
      <charset val="134"/>
    </font>
    <font>
      <sz val="10"/>
      <color indexed="10"/>
      <name val="Arial"/>
      <family val="2"/>
    </font>
    <font>
      <sz val="10"/>
      <color indexed="18"/>
      <name val="Arial"/>
      <family val="2"/>
    </font>
    <font>
      <b/>
      <u/>
      <sz val="10"/>
      <name val="Arial"/>
      <family val="2"/>
    </font>
    <font>
      <sz val="9"/>
      <color indexed="0"/>
      <name val="Helvetica"/>
      <family val="2"/>
    </font>
    <font>
      <sz val="9"/>
      <color indexed="0"/>
      <name val="Courier"/>
      <family val="3"/>
    </font>
    <font>
      <sz val="9"/>
      <color indexed="0"/>
      <name val="Courier"/>
      <family val="3"/>
    </font>
    <font>
      <sz val="10"/>
      <name val="Arial"/>
      <family val="2"/>
    </font>
    <font>
      <sz val="10"/>
      <name val="Arial"/>
      <family val="2"/>
    </font>
    <font>
      <sz val="10"/>
      <name val="Arial"/>
      <family val="2"/>
    </font>
    <font>
      <sz val="10"/>
      <name val="Arial"/>
      <family val="2"/>
    </font>
    <font>
      <vertAlign val="superscript"/>
      <sz val="10"/>
      <name val="Arial"/>
      <family val="2"/>
    </font>
    <font>
      <sz val="10"/>
      <name val="Arial"/>
      <family val="2"/>
    </font>
    <font>
      <sz val="10"/>
      <name val="Arial"/>
      <family val="2"/>
    </font>
    <font>
      <i/>
      <vertAlign val="superscript"/>
      <sz val="10"/>
      <name val="Arial"/>
      <family val="2"/>
    </font>
    <font>
      <b/>
      <sz val="10"/>
      <color theme="0"/>
      <name val="Arial"/>
      <family val="2"/>
    </font>
    <font>
      <b/>
      <vertAlign val="superscript"/>
      <sz val="10"/>
      <name val="Arial"/>
      <family val="2"/>
    </font>
    <font>
      <sz val="10"/>
      <color rgb="FFFF0000"/>
      <name val="Arial"/>
      <family val="2"/>
    </font>
    <font>
      <sz val="9"/>
      <color indexed="0"/>
      <name val="Helvetica"/>
      <family val="2"/>
    </font>
    <font>
      <sz val="9"/>
      <color indexed="0"/>
      <name val="Courier"/>
    </font>
    <font>
      <i/>
      <vertAlign val="superscript"/>
      <sz val="10"/>
      <color rgb="FFFF0000"/>
      <name val="Arial"/>
      <family val="2"/>
    </font>
    <font>
      <u/>
      <sz val="9"/>
      <color indexed="12"/>
      <name val="Helvetica"/>
      <family val="2"/>
    </font>
    <font>
      <b/>
      <vertAlign val="superscript"/>
      <sz val="10"/>
      <color rgb="FFFFFFFF"/>
      <name val="Arial"/>
      <family val="2"/>
    </font>
    <font>
      <vertAlign val="superscript"/>
      <sz val="10"/>
      <color rgb="FF000000"/>
      <name val="Arial"/>
      <family val="2"/>
    </font>
    <font>
      <sz val="10"/>
      <name val="Arial"/>
      <family val="2"/>
    </font>
    <font>
      <sz val="10"/>
      <color theme="1"/>
      <name val="Arial"/>
      <family val="2"/>
    </font>
    <font>
      <sz val="10"/>
      <color theme="4"/>
      <name val="Arial"/>
      <family val="2"/>
    </font>
    <font>
      <b/>
      <sz val="10"/>
      <color rgb="FFFF0000"/>
      <name val="Arial"/>
      <family val="2"/>
    </font>
    <font>
      <b/>
      <sz val="10"/>
      <color rgb="FFFFFFFF"/>
      <name val="Arial"/>
      <family val="2"/>
    </font>
    <font>
      <b/>
      <sz val="10"/>
      <color theme="1"/>
      <name val="Arial"/>
      <family val="2"/>
    </font>
    <font>
      <u/>
      <sz val="10"/>
      <name val="Arial"/>
      <family val="2"/>
    </font>
    <font>
      <b/>
      <sz val="10"/>
      <color indexed="18"/>
      <name val="Arial"/>
      <family val="2"/>
    </font>
    <font>
      <sz val="11"/>
      <name val="Arial"/>
      <family val="2"/>
    </font>
  </fonts>
  <fills count="47">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lightGray">
        <fgColor indexed="9"/>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lightGray">
        <fgColor indexed="38"/>
        <bgColor indexed="23"/>
      </patternFill>
    </fill>
    <fill>
      <patternFill patternType="gray0625"/>
    </fill>
    <fill>
      <patternFill patternType="solid">
        <fgColor indexed="42"/>
        <bgColor indexed="64"/>
      </patternFill>
    </fill>
    <fill>
      <patternFill patternType="solid">
        <fgColor indexed="23"/>
        <bgColor indexed="64"/>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solid">
        <fgColor indexed="27"/>
        <bgColor indexed="64"/>
      </patternFill>
    </fill>
    <fill>
      <patternFill patternType="solid">
        <fgColor indexed="18"/>
        <bgColor indexed="64"/>
      </patternFill>
    </fill>
    <fill>
      <patternFill patternType="solid">
        <fgColor indexed="44"/>
        <bgColor indexed="64"/>
      </patternFill>
    </fill>
    <fill>
      <patternFill patternType="solid">
        <fgColor indexed="55"/>
        <bgColor indexed="64"/>
      </patternFill>
    </fill>
    <fill>
      <patternFill patternType="solid">
        <fgColor rgb="FFCCFFFF"/>
        <bgColor indexed="64"/>
      </patternFill>
    </fill>
    <fill>
      <patternFill patternType="solid">
        <fgColor rgb="FF333399"/>
        <bgColor indexed="64"/>
      </patternFill>
    </fill>
    <fill>
      <patternFill patternType="solid">
        <fgColor theme="0"/>
        <bgColor indexed="64"/>
      </patternFill>
    </fill>
    <fill>
      <patternFill patternType="solid">
        <fgColor rgb="FF99CCFF"/>
        <bgColor indexed="64"/>
      </patternFill>
    </fill>
    <fill>
      <patternFill patternType="solid">
        <fgColor theme="0" tint="-0.249977111117893"/>
        <bgColor indexed="64"/>
      </patternFill>
    </fill>
  </fills>
  <borders count="38">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style="thin">
        <color indexed="63"/>
      </right>
      <top style="thin">
        <color indexed="63"/>
      </top>
      <bottom/>
      <diagonal/>
    </border>
    <border>
      <left style="thin">
        <color indexed="9"/>
      </left>
      <right style="thin">
        <color indexed="9"/>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double">
        <color indexed="52"/>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style="thin">
        <color indexed="64"/>
      </bottom>
      <diagonal/>
    </border>
    <border>
      <left/>
      <right/>
      <top/>
      <bottom style="thin">
        <color indexed="8"/>
      </bottom>
      <diagonal/>
    </border>
    <border>
      <left/>
      <right/>
      <top/>
      <bottom style="thick">
        <color indexed="64"/>
      </bottom>
      <diagonal/>
    </border>
    <border>
      <left/>
      <right/>
      <top style="hair">
        <color indexed="64"/>
      </top>
      <bottom style="hair">
        <color indexed="64"/>
      </bottom>
      <diagonal/>
    </border>
    <border>
      <left/>
      <right/>
      <top style="thin">
        <color indexed="62"/>
      </top>
      <bottom style="double">
        <color indexed="62"/>
      </bottom>
      <diagonal/>
    </border>
    <border>
      <left/>
      <right/>
      <top style="medium">
        <color indexed="64"/>
      </top>
      <bottom style="double">
        <color indexed="64"/>
      </bottom>
      <diagonal/>
    </border>
    <border>
      <left/>
      <right/>
      <top style="medium">
        <color indexed="64"/>
      </top>
      <bottom/>
      <diagonal/>
    </border>
    <border>
      <left/>
      <right/>
      <top style="medium">
        <color indexed="8"/>
      </top>
      <bottom style="medium">
        <color indexed="8"/>
      </bottom>
      <diagonal/>
    </border>
    <border>
      <left/>
      <right/>
      <top style="medium">
        <color indexed="8"/>
      </top>
      <bottom/>
      <diagonal/>
    </border>
    <border>
      <left/>
      <right/>
      <top/>
      <bottom style="double">
        <color indexed="8"/>
      </bottom>
      <diagonal/>
    </border>
    <border>
      <left/>
      <right/>
      <top style="double">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style="medium">
        <color theme="4"/>
      </right>
      <top/>
      <bottom/>
      <diagonal/>
    </border>
  </borders>
  <cellStyleXfs count="2923">
    <xf numFmtId="0" fontId="0" fillId="0" borderId="0"/>
    <xf numFmtId="0" fontId="13" fillId="0" borderId="0"/>
    <xf numFmtId="0" fontId="13" fillId="0" borderId="0">
      <alignment horizontal="right"/>
    </xf>
    <xf numFmtId="170" fontId="13" fillId="2" borderId="0"/>
    <xf numFmtId="171" fontId="13" fillId="2" borderId="0"/>
    <xf numFmtId="172" fontId="13" fillId="2" borderId="0"/>
    <xf numFmtId="173" fontId="13" fillId="2" borderId="0">
      <alignment horizontal="right"/>
    </xf>
    <xf numFmtId="49" fontId="10" fillId="0" borderId="0"/>
    <xf numFmtId="49" fontId="10" fillId="0" borderId="0"/>
    <xf numFmtId="49" fontId="10" fillId="0" borderId="0" applyProtection="0">
      <alignment horizontal="left"/>
    </xf>
    <xf numFmtId="49" fontId="10" fillId="0" borderId="0" applyProtection="0">
      <alignment horizontal="left"/>
    </xf>
    <xf numFmtId="49" fontId="10" fillId="0" borderId="0" applyProtection="0">
      <alignment horizontal="left"/>
    </xf>
    <xf numFmtId="49" fontId="10" fillId="0" borderId="0" applyProtection="0">
      <alignment horizontal="left"/>
    </xf>
    <xf numFmtId="49" fontId="10" fillId="0" borderId="0" applyProtection="0">
      <alignment horizontal="left"/>
    </xf>
    <xf numFmtId="49" fontId="10" fillId="0" borderId="0" applyProtection="0">
      <alignment horizontal="left"/>
    </xf>
    <xf numFmtId="49" fontId="10" fillId="0" borderId="0" applyProtection="0">
      <alignment horizontal="left"/>
    </xf>
    <xf numFmtId="49" fontId="10" fillId="0" borderId="0" applyProtection="0">
      <alignment horizontal="left"/>
    </xf>
    <xf numFmtId="49" fontId="10" fillId="0" borderId="0"/>
    <xf numFmtId="0" fontId="14" fillId="0" borderId="0"/>
    <xf numFmtId="0" fontId="14" fillId="0" borderId="0"/>
    <xf numFmtId="0" fontId="8" fillId="0" borderId="0"/>
    <xf numFmtId="0" fontId="2" fillId="0" borderId="0"/>
    <xf numFmtId="0" fontId="105" fillId="0" borderId="0"/>
    <xf numFmtId="0" fontId="8" fillId="0" borderId="0"/>
    <xf numFmtId="0" fontId="106" fillId="0" borderId="0"/>
    <xf numFmtId="0" fontId="8" fillId="0" borderId="0"/>
    <xf numFmtId="0" fontId="14" fillId="0" borderId="0"/>
    <xf numFmtId="0" fontId="2" fillId="0" borderId="0"/>
    <xf numFmtId="0" fontId="105" fillId="0" borderId="0"/>
    <xf numFmtId="0" fontId="8" fillId="0" borderId="0"/>
    <xf numFmtId="0" fontId="106" fillId="0" borderId="0"/>
    <xf numFmtId="0" fontId="8" fillId="0" borderId="0"/>
    <xf numFmtId="0" fontId="8" fillId="0" borderId="0">
      <protection locked="0"/>
    </xf>
    <xf numFmtId="0" fontId="14" fillId="0" borderId="0"/>
    <xf numFmtId="0" fontId="8" fillId="0" borderId="0" applyNumberFormat="0" applyFill="0" applyBorder="0" applyAlignment="0" applyProtection="0"/>
    <xf numFmtId="0" fontId="8" fillId="0" borderId="0">
      <protection locked="0"/>
    </xf>
    <xf numFmtId="0" fontId="14" fillId="0" borderId="0"/>
    <xf numFmtId="0" fontId="2" fillId="0" borderId="0" applyNumberFormat="0" applyFill="0" applyBorder="0" applyAlignment="0" applyProtection="0"/>
    <xf numFmtId="0" fontId="105" fillId="0" borderId="0" applyNumberFormat="0" applyFill="0" applyBorder="0" applyAlignment="0" applyProtection="0"/>
    <xf numFmtId="0" fontId="8" fillId="0" borderId="0" applyNumberFormat="0" applyFill="0" applyBorder="0" applyAlignment="0" applyProtection="0"/>
    <xf numFmtId="0" fontId="10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protection locked="0"/>
    </xf>
    <xf numFmtId="0" fontId="8" fillId="0" borderId="0"/>
    <xf numFmtId="0" fontId="8" fillId="0" borderId="0">
      <protection locked="0"/>
    </xf>
    <xf numFmtId="0" fontId="15" fillId="0" borderId="0"/>
    <xf numFmtId="0" fontId="14" fillId="0" borderId="0"/>
    <xf numFmtId="0" fontId="2" fillId="0" borderId="0"/>
    <xf numFmtId="0" fontId="105" fillId="0" borderId="0"/>
    <xf numFmtId="0" fontId="8" fillId="0" borderId="0"/>
    <xf numFmtId="0" fontId="106" fillId="0" borderId="0"/>
    <xf numFmtId="0" fontId="8" fillId="0" borderId="0"/>
    <xf numFmtId="0" fontId="14" fillId="0" borderId="0">
      <protection locked="0"/>
    </xf>
    <xf numFmtId="0" fontId="2" fillId="0" borderId="0"/>
    <xf numFmtId="0" fontId="105" fillId="0" borderId="0"/>
    <xf numFmtId="0" fontId="8" fillId="0" borderId="0"/>
    <xf numFmtId="0" fontId="106" fillId="0" borderId="0"/>
    <xf numFmtId="0" fontId="8" fillId="0" borderId="0"/>
    <xf numFmtId="0" fontId="14" fillId="0" borderId="0"/>
    <xf numFmtId="0" fontId="14" fillId="0" borderId="0"/>
    <xf numFmtId="0" fontId="14" fillId="0" borderId="0"/>
    <xf numFmtId="0" fontId="14" fillId="0" borderId="0"/>
    <xf numFmtId="0" fontId="14" fillId="0" borderId="0"/>
    <xf numFmtId="194" fontId="10" fillId="0" borderId="0" applyFill="0" applyBorder="0">
      <alignment horizontal="right"/>
    </xf>
    <xf numFmtId="195" fontId="10" fillId="0" borderId="0" applyFill="0" applyBorder="0">
      <alignment horizontal="right"/>
    </xf>
    <xf numFmtId="196" fontId="10" fillId="0" borderId="0" applyFill="0" applyBorder="0">
      <alignment horizontal="right"/>
    </xf>
    <xf numFmtId="197" fontId="10" fillId="0" borderId="0" applyFill="0" applyBorder="0">
      <alignment horizontal="right"/>
    </xf>
    <xf numFmtId="198" fontId="10" fillId="0" borderId="0" applyFill="0" applyBorder="0">
      <alignment horizontal="right"/>
    </xf>
    <xf numFmtId="199" fontId="10" fillId="0" borderId="0" applyFill="0" applyBorder="0">
      <alignment horizontal="right"/>
    </xf>
    <xf numFmtId="200" fontId="10" fillId="0" borderId="0" applyFill="0" applyBorder="0">
      <alignment horizontal="right"/>
    </xf>
    <xf numFmtId="201" fontId="16" fillId="0" borderId="0" applyFont="0" applyFill="0" applyBorder="0" applyAlignment="0" applyProtection="0"/>
    <xf numFmtId="201" fontId="14" fillId="0" borderId="0" applyFont="0" applyFill="0" applyBorder="0" applyAlignment="0" applyProtection="0"/>
    <xf numFmtId="202" fontId="16" fillId="0" borderId="0" applyFont="0" applyFill="0" applyBorder="0" applyAlignment="0" applyProtection="0"/>
    <xf numFmtId="202" fontId="14" fillId="0" borderId="0" applyFont="0" applyFill="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203" fontId="19" fillId="0" borderId="0"/>
    <xf numFmtId="0" fontId="20" fillId="2" borderId="0"/>
    <xf numFmtId="0" fontId="21" fillId="4" borderId="0" applyNumberFormat="0" applyBorder="0" applyAlignment="0" applyProtection="0"/>
    <xf numFmtId="0" fontId="22" fillId="21" borderId="0">
      <alignment vertical="center"/>
    </xf>
    <xf numFmtId="0" fontId="23" fillId="0" borderId="0" applyNumberFormat="0" applyFill="0" applyBorder="0" applyAlignment="0" applyProtection="0"/>
    <xf numFmtId="0" fontId="24" fillId="0" borderId="1" applyNumberFormat="0" applyFill="0" applyAlignment="0" applyProtection="0"/>
    <xf numFmtId="204" fontId="16" fillId="0" borderId="0" applyFont="0" applyFill="0" applyBorder="0" applyAlignment="0" applyProtection="0"/>
    <xf numFmtId="204" fontId="14" fillId="0" borderId="0" applyFont="0" applyFill="0" applyBorder="0" applyAlignment="0" applyProtection="0"/>
    <xf numFmtId="0" fontId="25" fillId="0" borderId="0"/>
    <xf numFmtId="0" fontId="26" fillId="0" borderId="0"/>
    <xf numFmtId="0" fontId="25" fillId="0" borderId="0"/>
    <xf numFmtId="0" fontId="26" fillId="0" borderId="0"/>
    <xf numFmtId="0" fontId="25"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7" fillId="22" borderId="0"/>
    <xf numFmtId="174" fontId="2" fillId="0" borderId="0" applyFill="0" applyBorder="0" applyAlignment="0"/>
    <xf numFmtId="174" fontId="105" fillId="0" borderId="0" applyFill="0" applyBorder="0" applyAlignment="0"/>
    <xf numFmtId="174" fontId="8" fillId="0" borderId="0" applyFill="0" applyBorder="0" applyAlignment="0"/>
    <xf numFmtId="174" fontId="106" fillId="0" borderId="0" applyFill="0" applyBorder="0" applyAlignment="0"/>
    <xf numFmtId="174" fontId="109" fillId="0" borderId="0" applyFill="0" applyBorder="0" applyAlignment="0"/>
    <xf numFmtId="0" fontId="27" fillId="22" borderId="0"/>
    <xf numFmtId="0" fontId="28" fillId="23" borderId="2" applyNumberFormat="0" applyAlignment="0" applyProtection="0"/>
    <xf numFmtId="0" fontId="29" fillId="24" borderId="3" applyNumberFormat="0" applyAlignment="0" applyProtection="0"/>
    <xf numFmtId="43" fontId="2" fillId="0" borderId="0" applyFont="0" applyFill="0" applyBorder="0" applyAlignment="0" applyProtection="0"/>
    <xf numFmtId="43" fontId="102" fillId="0" borderId="0" applyFont="0" applyFill="0" applyBorder="0" applyAlignment="0" applyProtection="0"/>
    <xf numFmtId="43" fontId="103" fillId="0" borderId="0" applyFont="0" applyFill="0" applyBorder="0" applyAlignment="0" applyProtection="0"/>
    <xf numFmtId="43" fontId="102" fillId="0" borderId="0" applyFont="0" applyFill="0" applyBorder="0" applyAlignment="0" applyProtection="0"/>
    <xf numFmtId="43" fontId="104" fillId="0" borderId="0" applyFont="0" applyFill="0" applyBorder="0" applyAlignment="0" applyProtection="0"/>
    <xf numFmtId="43" fontId="8" fillId="0" borderId="0" applyFont="0" applyFill="0" applyBorder="0" applyAlignment="0" applyProtection="0"/>
    <xf numFmtId="43" fontId="105" fillId="0" borderId="0" applyFont="0" applyFill="0" applyBorder="0" applyAlignment="0" applyProtection="0"/>
    <xf numFmtId="43" fontId="8" fillId="0" borderId="0" applyFont="0" applyFill="0" applyBorder="0" applyAlignment="0" applyProtection="0"/>
    <xf numFmtId="43" fontId="106" fillId="0" borderId="0" applyFont="0" applyFill="0" applyBorder="0" applyAlignment="0" applyProtection="0"/>
    <xf numFmtId="43" fontId="109" fillId="0" borderId="0" applyFont="0" applyFill="0" applyBorder="0" applyAlignment="0" applyProtection="0"/>
    <xf numFmtId="43" fontId="110" fillId="0" borderId="0" applyFont="0" applyFill="0" applyBorder="0" applyAlignment="0" applyProtection="0"/>
    <xf numFmtId="3" fontId="30" fillId="0" borderId="0" applyFont="0" applyFill="0" applyBorder="0" applyAlignment="0" applyProtection="0"/>
    <xf numFmtId="0" fontId="31" fillId="0" borderId="0"/>
    <xf numFmtId="0" fontId="32" fillId="0" borderId="0"/>
    <xf numFmtId="0" fontId="32" fillId="0" borderId="0"/>
    <xf numFmtId="0" fontId="32" fillId="0" borderId="0"/>
    <xf numFmtId="0" fontId="32" fillId="0" borderId="0"/>
    <xf numFmtId="0" fontId="32" fillId="0" borderId="0"/>
    <xf numFmtId="0" fontId="32" fillId="0" borderId="0"/>
    <xf numFmtId="3" fontId="33" fillId="0" borderId="0">
      <alignment horizontal="center"/>
    </xf>
    <xf numFmtId="0" fontId="34" fillId="0" borderId="0" applyNumberFormat="0" applyAlignment="0">
      <alignment horizontal="left"/>
    </xf>
    <xf numFmtId="0" fontId="32" fillId="0" borderId="0"/>
    <xf numFmtId="0" fontId="32" fillId="0" borderId="0"/>
    <xf numFmtId="0" fontId="32" fillId="0" borderId="0"/>
    <xf numFmtId="0" fontId="32" fillId="0" borderId="0"/>
    <xf numFmtId="0" fontId="32" fillId="0" borderId="0"/>
    <xf numFmtId="42" fontId="8" fillId="0" borderId="0">
      <alignment horizontal="right"/>
    </xf>
    <xf numFmtId="205" fontId="30" fillId="0" borderId="0" applyFont="0" applyFill="0" applyBorder="0" applyAlignment="0" applyProtection="0"/>
    <xf numFmtId="175" fontId="13" fillId="2" borderId="4">
      <alignment horizontal="right"/>
    </xf>
    <xf numFmtId="175" fontId="13" fillId="2" borderId="4">
      <alignment horizontal="right"/>
    </xf>
    <xf numFmtId="0" fontId="16" fillId="0" borderId="0" applyFont="0" applyFill="0" applyBorder="0" applyAlignment="0" applyProtection="0"/>
    <xf numFmtId="0" fontId="14" fillId="0" borderId="0" applyFont="0" applyFill="0" applyBorder="0" applyAlignment="0" applyProtection="0"/>
    <xf numFmtId="0" fontId="35" fillId="22" borderId="5">
      <alignment horizontal="left"/>
    </xf>
    <xf numFmtId="0" fontId="30"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206" fontId="20" fillId="0" borderId="0" applyFont="0" applyFill="0" applyBorder="0" applyAlignment="0" applyProtection="0"/>
    <xf numFmtId="207" fontId="35" fillId="22" borderId="0" applyFont="0" applyFill="0" applyBorder="0" applyAlignment="0" applyProtection="0">
      <alignment vertical="center"/>
    </xf>
    <xf numFmtId="0" fontId="36" fillId="25" borderId="0" applyNumberFormat="0" applyFill="0" applyAlignment="0" applyProtection="0">
      <alignment horizontal="centerContinuous" vertical="center"/>
    </xf>
    <xf numFmtId="43" fontId="2" fillId="0" borderId="0" applyFont="0" applyFill="0" applyBorder="0" applyAlignment="0" applyProtection="0"/>
    <xf numFmtId="0" fontId="37" fillId="0" borderId="0" applyNumberFormat="0" applyAlignment="0">
      <alignment horizontal="left"/>
    </xf>
    <xf numFmtId="176" fontId="13" fillId="0" borderId="0"/>
    <xf numFmtId="177" fontId="13" fillId="0" borderId="0"/>
    <xf numFmtId="178" fontId="13" fillId="0" borderId="0"/>
    <xf numFmtId="179" fontId="13" fillId="0" borderId="0"/>
    <xf numFmtId="180" fontId="13" fillId="0" borderId="0"/>
    <xf numFmtId="181" fontId="13" fillId="0" borderId="0"/>
    <xf numFmtId="208" fontId="8" fillId="0" borderId="0" applyFont="0" applyFill="0" applyBorder="0" applyAlignment="0" applyProtection="0"/>
    <xf numFmtId="0" fontId="38" fillId="0" borderId="0" applyNumberFormat="0" applyFill="0" applyBorder="0" applyAlignment="0" applyProtection="0"/>
    <xf numFmtId="2" fontId="30" fillId="0" borderId="0" applyFont="0" applyFill="0" applyBorder="0" applyAlignment="0" applyProtection="0"/>
    <xf numFmtId="0" fontId="32" fillId="0" borderId="0"/>
    <xf numFmtId="0" fontId="32" fillId="0" borderId="0"/>
    <xf numFmtId="0" fontId="39" fillId="0" borderId="0"/>
    <xf numFmtId="177" fontId="13" fillId="0" borderId="6"/>
    <xf numFmtId="182" fontId="13" fillId="2" borderId="4">
      <alignment horizontal="right"/>
    </xf>
    <xf numFmtId="182" fontId="13" fillId="2" borderId="4">
      <alignment horizontal="right"/>
    </xf>
    <xf numFmtId="0" fontId="40" fillId="0" borderId="7" applyNumberFormat="0">
      <alignment horizontal="left" vertical="center" wrapText="1"/>
    </xf>
    <xf numFmtId="0" fontId="41" fillId="5" borderId="0" applyNumberFormat="0" applyBorder="0" applyAlignment="0" applyProtection="0"/>
    <xf numFmtId="38" fontId="42" fillId="2" borderId="0" applyNumberFormat="0" applyBorder="0" applyAlignment="0" applyProtection="0"/>
    <xf numFmtId="38" fontId="7" fillId="2" borderId="0" applyNumberFormat="0" applyBorder="0" applyAlignment="0" applyProtection="0"/>
    <xf numFmtId="0" fontId="43" fillId="0" borderId="0" applyProtection="0">
      <alignment horizontal="right" vertical="top"/>
    </xf>
    <xf numFmtId="0" fontId="44" fillId="0" borderId="8" applyNumberFormat="0" applyAlignment="0" applyProtection="0">
      <alignment horizontal="left" vertical="center"/>
    </xf>
    <xf numFmtId="0" fontId="44" fillId="0" borderId="9">
      <alignment horizontal="left" vertical="center"/>
    </xf>
    <xf numFmtId="0" fontId="45" fillId="0" borderId="0"/>
    <xf numFmtId="0" fontId="46" fillId="0" borderId="10" applyNumberFormat="0" applyFill="0" applyAlignment="0" applyProtection="0"/>
    <xf numFmtId="0" fontId="47" fillId="0" borderId="11" applyNumberFormat="0" applyFill="0" applyAlignment="0" applyProtection="0"/>
    <xf numFmtId="0" fontId="48" fillId="0" borderId="12" applyNumberFormat="0" applyFill="0" applyAlignment="0" applyProtection="0"/>
    <xf numFmtId="0" fontId="48" fillId="0" borderId="0" applyNumberFormat="0" applyFill="0" applyBorder="0" applyAlignment="0" applyProtection="0"/>
    <xf numFmtId="0" fontId="49" fillId="26" borderId="13">
      <alignment horizontal="center"/>
    </xf>
    <xf numFmtId="0" fontId="50" fillId="26" borderId="14" applyNumberFormat="0" applyFont="0" applyBorder="0" applyAlignment="0" applyProtection="0">
      <alignment horizontal="center"/>
    </xf>
    <xf numFmtId="0" fontId="3" fillId="0" borderId="0" applyNumberFormat="0" applyFill="0" applyBorder="0" applyAlignment="0" applyProtection="0">
      <alignment vertical="top"/>
      <protection locked="0"/>
    </xf>
    <xf numFmtId="0" fontId="51" fillId="8" borderId="2" applyNumberFormat="0" applyAlignment="0" applyProtection="0"/>
    <xf numFmtId="10" fontId="42" fillId="27" borderId="15" applyNumberFormat="0" applyBorder="0" applyAlignment="0" applyProtection="0"/>
    <xf numFmtId="10" fontId="7" fillId="27" borderId="15" applyNumberFormat="0" applyBorder="0" applyAlignment="0" applyProtection="0"/>
    <xf numFmtId="0" fontId="53" fillId="0" borderId="0" applyNumberFormat="0" applyFill="0" applyBorder="0" applyAlignment="0">
      <protection locked="0"/>
    </xf>
    <xf numFmtId="38" fontId="54" fillId="0" borderId="0"/>
    <xf numFmtId="38" fontId="55" fillId="0" borderId="0"/>
    <xf numFmtId="38" fontId="56" fillId="0" borderId="0"/>
    <xf numFmtId="38" fontId="57" fillId="0" borderId="0"/>
    <xf numFmtId="0" fontId="58" fillId="0" borderId="0"/>
    <xf numFmtId="0" fontId="58" fillId="0" borderId="0"/>
    <xf numFmtId="0" fontId="59" fillId="2" borderId="0"/>
    <xf numFmtId="0" fontId="60" fillId="0" borderId="16" applyNumberFormat="0" applyBorder="0" applyAlignment="0">
      <alignment wrapText="1"/>
    </xf>
    <xf numFmtId="0" fontId="61" fillId="0" borderId="17" applyNumberFormat="0" applyFill="0" applyAlignment="0" applyProtection="0"/>
    <xf numFmtId="0" fontId="49" fillId="0" borderId="0" applyNumberFormat="0" applyFont="0" applyFill="0" applyBorder="0" applyAlignment="0">
      <alignment vertical="center"/>
    </xf>
    <xf numFmtId="183" fontId="13" fillId="0" borderId="0">
      <alignment horizontal="right"/>
    </xf>
    <xf numFmtId="184" fontId="13" fillId="0" borderId="0">
      <alignment horizontal="right"/>
    </xf>
    <xf numFmtId="0" fontId="62" fillId="28" borderId="18">
      <protection locked="0"/>
    </xf>
    <xf numFmtId="0" fontId="52" fillId="0" borderId="0" applyNumberFormat="0" applyFill="0" applyBorder="0" applyAlignment="0" applyProtection="0"/>
    <xf numFmtId="0" fontId="10" fillId="0" borderId="0" applyNumberFormat="0" applyFill="0" applyBorder="0" applyAlignment="0" applyProtection="0"/>
    <xf numFmtId="0" fontId="52" fillId="0" borderId="0" applyNumberFormat="0" applyFill="0" applyBorder="0" applyAlignment="0" applyProtection="0"/>
    <xf numFmtId="0" fontId="10" fillId="0" borderId="0" applyNumberFormat="0" applyFill="0" applyBorder="0" applyAlignment="0" applyProtection="0"/>
    <xf numFmtId="0" fontId="63" fillId="0" borderId="0" applyNumberFormat="0" applyFill="0" applyBorder="0" applyAlignment="0" applyProtection="0"/>
    <xf numFmtId="185" fontId="13" fillId="0" borderId="0">
      <alignment horizontal="right"/>
    </xf>
    <xf numFmtId="0" fontId="64" fillId="29" borderId="0" applyNumberFormat="0" applyBorder="0" applyAlignment="0" applyProtection="0"/>
    <xf numFmtId="0" fontId="59" fillId="2" borderId="0"/>
    <xf numFmtId="37" fontId="65" fillId="0" borderId="0"/>
    <xf numFmtId="0" fontId="2" fillId="0" borderId="0"/>
    <xf numFmtId="0" fontId="105" fillId="0" borderId="0"/>
    <xf numFmtId="0" fontId="8" fillId="0" borderId="0"/>
    <xf numFmtId="0" fontId="106" fillId="0" borderId="0"/>
    <xf numFmtId="0" fontId="66" fillId="0" borderId="0"/>
    <xf numFmtId="186" fontId="2" fillId="0" borderId="0"/>
    <xf numFmtId="186" fontId="105" fillId="0" borderId="0"/>
    <xf numFmtId="186" fontId="8" fillId="0" borderId="0"/>
    <xf numFmtId="186" fontId="106" fillId="0" borderId="0"/>
    <xf numFmtId="186" fontId="109" fillId="0" borderId="0"/>
    <xf numFmtId="0" fontId="8"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 fillId="0" borderId="0"/>
    <xf numFmtId="0" fontId="2" fillId="30" borderId="19" applyNumberFormat="0" applyFont="0" applyAlignment="0" applyProtection="0"/>
    <xf numFmtId="0" fontId="105" fillId="30" borderId="19" applyNumberFormat="0" applyFont="0" applyAlignment="0" applyProtection="0"/>
    <xf numFmtId="0" fontId="8" fillId="30" borderId="19" applyNumberFormat="0" applyFont="0" applyAlignment="0" applyProtection="0"/>
    <xf numFmtId="0" fontId="106" fillId="30" borderId="19" applyNumberFormat="0" applyFont="0" applyAlignment="0" applyProtection="0"/>
    <xf numFmtId="209" fontId="58" fillId="0" borderId="0" applyFill="0" applyBorder="0" applyAlignment="0" applyProtection="0"/>
    <xf numFmtId="0" fontId="67" fillId="23" borderId="20" applyNumberFormat="0" applyAlignment="0" applyProtection="0"/>
    <xf numFmtId="40" fontId="68" fillId="26" borderId="0">
      <alignment horizontal="right"/>
    </xf>
    <xf numFmtId="0" fontId="69" fillId="26" borderId="0">
      <alignment horizontal="right"/>
    </xf>
    <xf numFmtId="0" fontId="70" fillId="26" borderId="4"/>
    <xf numFmtId="0" fontId="14" fillId="31" borderId="0" applyNumberFormat="0" applyFont="0" applyBorder="0" applyAlignment="0"/>
    <xf numFmtId="0" fontId="71" fillId="0" borderId="0" applyProtection="0">
      <alignment horizontal="left"/>
    </xf>
    <xf numFmtId="187" fontId="13" fillId="0" borderId="0"/>
    <xf numFmtId="188" fontId="13" fillId="0" borderId="0"/>
    <xf numFmtId="0" fontId="32" fillId="0" borderId="0"/>
    <xf numFmtId="0" fontId="32" fillId="0" borderId="0"/>
    <xf numFmtId="0" fontId="32" fillId="0" borderId="0"/>
    <xf numFmtId="9" fontId="2" fillId="0" borderId="0" applyFont="0" applyFill="0" applyBorder="0" applyAlignment="0" applyProtection="0"/>
    <xf numFmtId="10" fontId="2" fillId="0" borderId="0" applyFont="0" applyFill="0" applyBorder="0" applyAlignment="0" applyProtection="0"/>
    <xf numFmtId="10" fontId="105" fillId="0" borderId="0" applyFont="0" applyFill="0" applyBorder="0" applyAlignment="0" applyProtection="0"/>
    <xf numFmtId="10" fontId="8" fillId="0" borderId="0" applyFont="0" applyFill="0" applyBorder="0" applyAlignment="0" applyProtection="0"/>
    <xf numFmtId="10" fontId="106" fillId="0" borderId="0" applyFont="0" applyFill="0" applyBorder="0" applyAlignment="0" applyProtection="0"/>
    <xf numFmtId="10" fontId="109" fillId="0" borderId="0" applyFont="0" applyFill="0" applyBorder="0" applyAlignment="0" applyProtection="0"/>
    <xf numFmtId="9" fontId="105" fillId="0" borderId="0" applyFont="0" applyFill="0" applyBorder="0" applyAlignment="0" applyProtection="0"/>
    <xf numFmtId="9" fontId="8" fillId="0" borderId="0" applyFont="0" applyFill="0" applyBorder="0" applyAlignment="0" applyProtection="0"/>
    <xf numFmtId="9" fontId="105" fillId="0" borderId="0" applyFont="0" applyFill="0" applyBorder="0" applyAlignment="0" applyProtection="0"/>
    <xf numFmtId="9" fontId="8" fillId="0" borderId="0" applyFont="0" applyFill="0" applyBorder="0" applyAlignment="0" applyProtection="0"/>
    <xf numFmtId="9" fontId="106" fillId="0" borderId="0" applyFont="0" applyFill="0" applyBorder="0" applyAlignment="0" applyProtection="0"/>
    <xf numFmtId="9" fontId="107" fillId="0" borderId="0" applyFont="0" applyFill="0" applyBorder="0" applyAlignment="0" applyProtection="0"/>
    <xf numFmtId="9" fontId="109"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3" fillId="0" borderId="0" applyFont="0" applyFill="0" applyBorder="0" applyAlignment="0" applyProtection="0"/>
    <xf numFmtId="9" fontId="102" fillId="0" borderId="0" applyFont="0" applyFill="0" applyBorder="0" applyAlignment="0" applyProtection="0"/>
    <xf numFmtId="9" fontId="105" fillId="0" borderId="0" applyFont="0" applyFill="0" applyBorder="0" applyAlignment="0" applyProtection="0"/>
    <xf numFmtId="9" fontId="8" fillId="0" borderId="0" applyFont="0" applyFill="0" applyBorder="0" applyAlignment="0" applyProtection="0"/>
    <xf numFmtId="189" fontId="13" fillId="0" borderId="0">
      <alignment horizontal="right"/>
    </xf>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73" fillId="0" borderId="21">
      <alignment horizontal="center"/>
    </xf>
    <xf numFmtId="190" fontId="13" fillId="2" borderId="0"/>
    <xf numFmtId="190" fontId="13" fillId="2" borderId="0"/>
    <xf numFmtId="0" fontId="74" fillId="0" borderId="0">
      <alignment horizontal="center"/>
    </xf>
    <xf numFmtId="0" fontId="13" fillId="0" borderId="1">
      <alignment horizontal="centerContinuous"/>
    </xf>
    <xf numFmtId="191" fontId="13" fillId="2" borderId="0">
      <alignment horizontal="right"/>
    </xf>
    <xf numFmtId="192" fontId="13" fillId="2" borderId="4">
      <alignment horizontal="right"/>
    </xf>
    <xf numFmtId="0" fontId="35" fillId="2" borderId="0"/>
    <xf numFmtId="0" fontId="35" fillId="22" borderId="0"/>
    <xf numFmtId="0" fontId="75" fillId="32" borderId="22" applyNumberFormat="0" applyBorder="0" applyAlignment="0">
      <alignment horizontal="center"/>
    </xf>
    <xf numFmtId="0" fontId="27" fillId="33" borderId="0"/>
    <xf numFmtId="193" fontId="76" fillId="0" borderId="0" applyNumberFormat="0" applyFill="0" applyBorder="0" applyAlignment="0" applyProtection="0">
      <alignment horizontal="left"/>
    </xf>
    <xf numFmtId="0" fontId="35" fillId="22"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77"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203" fontId="77" fillId="0" borderId="0"/>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77" fillId="0" borderId="0"/>
    <xf numFmtId="0" fontId="77"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203" fontId="77"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77" fillId="0" borderId="23">
      <alignment horizontal="centerContinuous"/>
    </xf>
    <xf numFmtId="0" fontId="77"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203" fontId="77"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11" fillId="0" borderId="23">
      <protection locked="0"/>
    </xf>
    <xf numFmtId="0" fontId="11" fillId="0" borderId="23">
      <protection locked="0"/>
    </xf>
    <xf numFmtId="203" fontId="77" fillId="0" borderId="0"/>
    <xf numFmtId="203" fontId="11" fillId="0" borderId="0"/>
    <xf numFmtId="203" fontId="11" fillId="0" borderId="0"/>
    <xf numFmtId="0" fontId="77"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203" fontId="77"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203" fontId="11" fillId="0" borderId="0"/>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11" fillId="0" borderId="23">
      <protection locked="0"/>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7"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11" fillId="0" borderId="23">
      <alignment horizontal="centerContinuous"/>
    </xf>
    <xf numFmtId="0" fontId="78" fillId="25" borderId="15" applyNumberFormat="0" applyFill="0" applyAlignment="0" applyProtection="0">
      <alignment horizontal="centerContinuous" vertical="center"/>
    </xf>
    <xf numFmtId="0" fontId="2" fillId="0" borderId="0"/>
    <xf numFmtId="0" fontId="20" fillId="22" borderId="0"/>
    <xf numFmtId="0" fontId="2" fillId="0" borderId="0"/>
    <xf numFmtId="0" fontId="105" fillId="0" borderId="0"/>
    <xf numFmtId="0" fontId="8" fillId="0" borderId="0"/>
    <xf numFmtId="0" fontId="106" fillId="0" borderId="0"/>
    <xf numFmtId="4" fontId="7" fillId="0" borderId="0" applyFill="0" applyBorder="0" applyProtection="0">
      <alignment horizontal="center" wrapText="1"/>
    </xf>
    <xf numFmtId="4" fontId="7" fillId="0" borderId="0" applyFill="0" applyBorder="0" applyProtection="0">
      <alignment horizontal="center" wrapText="1"/>
    </xf>
    <xf numFmtId="210" fontId="7" fillId="0" borderId="0" applyFill="0" applyBorder="0" applyProtection="0">
      <alignment horizontal="center" wrapText="1"/>
    </xf>
    <xf numFmtId="211" fontId="7" fillId="0" borderId="0" applyFill="0" applyBorder="0" applyProtection="0">
      <alignment horizontal="center" wrapText="1"/>
    </xf>
    <xf numFmtId="4" fontId="7" fillId="0" borderId="0" applyFill="0" applyBorder="0" applyProtection="0">
      <alignment wrapText="1"/>
    </xf>
    <xf numFmtId="0" fontId="7" fillId="0" borderId="0" applyNumberFormat="0" applyFill="0" applyBorder="0" applyProtection="0">
      <alignment horizontal="left" vertical="top" wrapText="1"/>
    </xf>
    <xf numFmtId="0" fontId="79" fillId="0" borderId="0" applyNumberFormat="0" applyFill="0" applyBorder="0" applyProtection="0">
      <alignment horizontal="left" vertical="top" wrapText="1"/>
    </xf>
    <xf numFmtId="4" fontId="80" fillId="0" borderId="0" applyFill="0" applyBorder="0" applyProtection="0">
      <alignment horizontal="center" wrapText="1"/>
    </xf>
    <xf numFmtId="3" fontId="80" fillId="0" borderId="0" applyFill="0" applyBorder="0" applyProtection="0">
      <alignment horizontal="center" wrapText="1"/>
    </xf>
    <xf numFmtId="4" fontId="80" fillId="0" borderId="0" applyFill="0" applyBorder="0" applyProtection="0">
      <alignment wrapText="1"/>
    </xf>
    <xf numFmtId="211" fontId="80" fillId="0" borderId="0" applyFill="0" applyBorder="0" applyProtection="0">
      <alignment horizontal="center" wrapText="1"/>
    </xf>
    <xf numFmtId="0" fontId="79" fillId="0" borderId="24" applyNumberFormat="0" applyFill="0" applyProtection="0">
      <alignment wrapText="1"/>
    </xf>
    <xf numFmtId="0" fontId="9" fillId="0" borderId="0" applyNumberFormat="0" applyFill="0" applyBorder="0" applyProtection="0">
      <alignment wrapText="1"/>
    </xf>
    <xf numFmtId="0" fontId="5" fillId="0" borderId="0" applyNumberFormat="0" applyFill="0" applyBorder="0" applyProtection="0">
      <alignment wrapText="1"/>
    </xf>
    <xf numFmtId="0" fontId="79" fillId="0" borderId="24" applyNumberFormat="0" applyFill="0" applyProtection="0">
      <alignment horizontal="center" wrapText="1"/>
    </xf>
    <xf numFmtId="212" fontId="79" fillId="0" borderId="0" applyFill="0" applyBorder="0" applyProtection="0">
      <alignment horizontal="center" wrapText="1"/>
    </xf>
    <xf numFmtId="0" fontId="81" fillId="0" borderId="0" applyNumberFormat="0" applyFill="0" applyBorder="0" applyProtection="0">
      <alignment horizontal="justify" wrapText="1"/>
    </xf>
    <xf numFmtId="0" fontId="44" fillId="0" borderId="0" applyNumberFormat="0" applyFill="0" applyBorder="0" applyProtection="0">
      <alignment horizontal="justify" wrapText="1"/>
    </xf>
    <xf numFmtId="0" fontId="79" fillId="0" borderId="0" applyNumberFormat="0" applyFill="0" applyBorder="0" applyProtection="0">
      <alignment horizontal="centerContinuous" wrapText="1"/>
    </xf>
    <xf numFmtId="40" fontId="82" fillId="0" borderId="0" applyBorder="0">
      <alignment horizontal="right"/>
    </xf>
    <xf numFmtId="0" fontId="5" fillId="0" borderId="0" applyFill="0" applyBorder="0" applyProtection="0">
      <alignment horizontal="left"/>
    </xf>
    <xf numFmtId="49" fontId="83" fillId="0" borderId="0"/>
    <xf numFmtId="49" fontId="42" fillId="26" borderId="25" applyFont="0" applyFill="0" applyBorder="0" applyAlignment="0" applyProtection="0">
      <alignment horizontal="left" vertical="center" indent="1"/>
    </xf>
    <xf numFmtId="49" fontId="7" fillId="26" borderId="25" applyFont="0" applyFill="0" applyBorder="0" applyAlignment="0" applyProtection="0">
      <alignment horizontal="left" vertical="center" indent="1"/>
    </xf>
    <xf numFmtId="0" fontId="40" fillId="0" borderId="0" applyNumberFormat="0" applyFont="0" applyAlignment="0">
      <alignment horizontal="left"/>
    </xf>
    <xf numFmtId="0" fontId="84" fillId="0" borderId="0" applyNumberFormat="0" applyFill="0" applyBorder="0" applyAlignment="0" applyProtection="0"/>
    <xf numFmtId="0" fontId="85" fillId="0" borderId="0"/>
    <xf numFmtId="0" fontId="86" fillId="34" borderId="0" applyBorder="0"/>
    <xf numFmtId="0" fontId="87" fillId="0" borderId="26" applyNumberFormat="0" applyFill="0" applyAlignment="0" applyProtection="0"/>
    <xf numFmtId="0" fontId="88" fillId="0" borderId="22" applyNumberFormat="0" applyBorder="0" applyProtection="0">
      <alignment horizontal="center"/>
    </xf>
    <xf numFmtId="0" fontId="78" fillId="0" borderId="1" applyNumberFormat="0" applyFont="0" applyBorder="0" applyAlignment="0" applyProtection="0">
      <alignment horizontal="centerContinuous" vertical="center"/>
    </xf>
    <xf numFmtId="213" fontId="89" fillId="26" borderId="0" applyNumberFormat="0" applyFont="0" applyFill="0" applyBorder="0" applyAlignment="0">
      <alignment horizontal="centerContinuous" vertical="center"/>
      <protection locked="0"/>
    </xf>
    <xf numFmtId="0" fontId="36" fillId="25" borderId="0" applyNumberFormat="0" applyFill="0" applyAlignment="0">
      <alignment horizontal="centerContinuous" vertical="center"/>
    </xf>
    <xf numFmtId="0" fontId="90" fillId="0" borderId="0" applyNumberFormat="0" applyFill="0" applyBorder="0" applyAlignment="0" applyProtection="0"/>
    <xf numFmtId="0" fontId="77" fillId="0" borderId="0" applyFont="0" applyFill="0" applyBorder="0" applyAlignment="0" applyProtection="0"/>
    <xf numFmtId="214" fontId="2" fillId="0" borderId="0" applyFont="0" applyFill="0" applyBorder="0" applyAlignment="0" applyProtection="0"/>
    <xf numFmtId="214" fontId="105" fillId="0" borderId="0" applyFont="0" applyFill="0" applyBorder="0" applyAlignment="0" applyProtection="0"/>
    <xf numFmtId="214" fontId="8" fillId="0" borderId="0" applyFont="0" applyFill="0" applyBorder="0" applyAlignment="0" applyProtection="0"/>
    <xf numFmtId="214" fontId="106"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30" fillId="0" borderId="0" applyFont="0" applyFill="0" applyBorder="0" applyAlignment="0" applyProtection="0"/>
    <xf numFmtId="215" fontId="2" fillId="0" borderId="0" applyFont="0" applyFill="0" applyBorder="0" applyAlignment="0" applyProtection="0"/>
    <xf numFmtId="215" fontId="105" fillId="0" borderId="0" applyFont="0" applyFill="0" applyBorder="0" applyAlignment="0" applyProtection="0"/>
    <xf numFmtId="215" fontId="8" fillId="0" borderId="0" applyFont="0" applyFill="0" applyBorder="0" applyAlignment="0" applyProtection="0"/>
    <xf numFmtId="215" fontId="106" fillId="0" borderId="0" applyFont="0" applyFill="0" applyBorder="0" applyAlignment="0" applyProtection="0"/>
    <xf numFmtId="214" fontId="2" fillId="0" borderId="0" applyFont="0" applyFill="0" applyBorder="0" applyAlignment="0" applyProtection="0"/>
    <xf numFmtId="214" fontId="105" fillId="0" borderId="0" applyFont="0" applyFill="0" applyBorder="0" applyAlignment="0" applyProtection="0"/>
    <xf numFmtId="214" fontId="8" fillId="0" borderId="0" applyFont="0" applyFill="0" applyBorder="0" applyAlignment="0" applyProtection="0"/>
    <xf numFmtId="214" fontId="106" fillId="0" borderId="0" applyFont="0" applyFill="0" applyBorder="0" applyAlignment="0" applyProtection="0"/>
    <xf numFmtId="0" fontId="91" fillId="0" borderId="0" applyNumberFormat="0" applyFill="0" applyBorder="0" applyAlignment="0" applyProtection="0">
      <alignment vertical="top"/>
      <protection locked="0"/>
    </xf>
    <xf numFmtId="38" fontId="92" fillId="0" borderId="0" applyFont="0" applyFill="0" applyBorder="0" applyAlignment="0" applyProtection="0"/>
    <xf numFmtId="40" fontId="92" fillId="0" borderId="0" applyFont="0" applyFill="0" applyBorder="0" applyAlignment="0" applyProtection="0"/>
    <xf numFmtId="0" fontId="92" fillId="0" borderId="0" applyFont="0" applyFill="0" applyBorder="0" applyAlignment="0" applyProtection="0"/>
    <xf numFmtId="0" fontId="92" fillId="0" borderId="0" applyFont="0" applyFill="0" applyBorder="0" applyAlignment="0" applyProtection="0"/>
    <xf numFmtId="0" fontId="93" fillId="0" borderId="0"/>
    <xf numFmtId="164" fontId="14" fillId="0" borderId="0" applyFont="0" applyFill="0" applyBorder="0" applyAlignment="0" applyProtection="0"/>
    <xf numFmtId="165" fontId="14" fillId="0" borderId="0" applyFont="0" applyFill="0" applyBorder="0" applyAlignment="0" applyProtection="0"/>
    <xf numFmtId="43" fontId="8"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14" fillId="0" borderId="0"/>
    <xf numFmtId="0" fontId="10" fillId="0" borderId="0"/>
    <xf numFmtId="43" fontId="94" fillId="0" borderId="0" applyFont="0" applyFill="0" applyBorder="0" applyAlignment="0" applyProtection="0"/>
    <xf numFmtId="0" fontId="95" fillId="0" borderId="0"/>
    <xf numFmtId="216" fontId="96" fillId="0" borderId="0" applyFont="0" applyFill="0" applyBorder="0" applyAlignment="0" applyProtection="0"/>
    <xf numFmtId="217" fontId="96" fillId="0" borderId="0" applyFont="0" applyFill="0" applyBorder="0" applyAlignment="0" applyProtection="0"/>
    <xf numFmtId="0" fontId="97" fillId="0" borderId="0"/>
    <xf numFmtId="169" fontId="96" fillId="0" borderId="0" applyFont="0" applyFill="0" applyBorder="0" applyAlignment="0" applyProtection="0"/>
    <xf numFmtId="218" fontId="96" fillId="0" borderId="0" applyFont="0" applyFill="0" applyBorder="0" applyAlignment="0" applyProtection="0"/>
    <xf numFmtId="43" fontId="2" fillId="0" borderId="0" applyFont="0" applyFill="0" applyBorder="0" applyAlignment="0" applyProtection="0"/>
    <xf numFmtId="0" fontId="115" fillId="0" borderId="0"/>
    <xf numFmtId="43" fontId="116"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18" fillId="0" borderId="0" applyNumberFormat="0" applyFill="0" applyBorder="0" applyAlignment="0" applyProtection="0">
      <alignment vertical="top"/>
      <protection locked="0"/>
    </xf>
    <xf numFmtId="9" fontId="116" fillId="0" borderId="0" applyFont="0" applyFill="0" applyBorder="0" applyAlignment="0" applyProtection="0"/>
    <xf numFmtId="44" fontId="1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protection locked="0"/>
    </xf>
    <xf numFmtId="0" fontId="2" fillId="0" borderId="0" applyNumberFormat="0" applyFill="0" applyBorder="0" applyAlignment="0" applyProtection="0"/>
    <xf numFmtId="0" fontId="2" fillId="0" borderId="0">
      <protection locked="0"/>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protection locked="0"/>
    </xf>
    <xf numFmtId="0" fontId="2" fillId="0" borderId="0"/>
    <xf numFmtId="0" fontId="2" fillId="0" borderId="0">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4" fontId="2" fillId="0" borderId="0" applyFill="0" applyBorder="0" applyAlignment="0"/>
    <xf numFmtId="174" fontId="2" fillId="0" borderId="0" applyFill="0" applyBorder="0" applyAlignment="0"/>
    <xf numFmtId="174" fontId="2" fillId="0" borderId="0" applyFill="0" applyBorder="0" applyAlignment="0"/>
    <xf numFmtId="174" fontId="2" fillId="0" borderId="0" applyFill="0" applyBorder="0" applyAlignment="0"/>
    <xf numFmtId="165" fontId="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2" fontId="2" fillId="0" borderId="0">
      <alignment horizontal="right"/>
    </xf>
    <xf numFmtId="208" fontId="2" fillId="0" borderId="0" applyFont="0" applyFill="0" applyBorder="0" applyAlignment="0" applyProtection="0"/>
    <xf numFmtId="0" fontId="2" fillId="0" borderId="0"/>
    <xf numFmtId="0" fontId="2" fillId="0" borderId="0"/>
    <xf numFmtId="0" fontId="2" fillId="0" borderId="0"/>
    <xf numFmtId="186" fontId="2" fillId="0" borderId="0"/>
    <xf numFmtId="186" fontId="2" fillId="0" borderId="0"/>
    <xf numFmtId="186" fontId="2" fillId="0" borderId="0"/>
    <xf numFmtId="186" fontId="2" fillId="0" borderId="0"/>
    <xf numFmtId="0" fontId="2" fillId="0" borderId="0"/>
    <xf numFmtId="0" fontId="2" fillId="30" borderId="19" applyNumberFormat="0" applyFont="0" applyAlignment="0" applyProtection="0"/>
    <xf numFmtId="0" fontId="2" fillId="30" borderId="19" applyNumberFormat="0" applyFont="0" applyAlignment="0" applyProtection="0"/>
    <xf numFmtId="0" fontId="2" fillId="30" borderId="19" applyNumberFormat="0" applyFont="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1" fillId="0" borderId="23">
      <protection locked="0"/>
    </xf>
    <xf numFmtId="203" fontId="11" fillId="0" borderId="0"/>
    <xf numFmtId="0" fontId="11" fillId="0" borderId="23">
      <protection locked="0"/>
    </xf>
    <xf numFmtId="0" fontId="11" fillId="0" borderId="23">
      <alignment horizontal="centerContinuous"/>
    </xf>
    <xf numFmtId="0" fontId="11" fillId="0" borderId="23">
      <protection locked="0"/>
    </xf>
    <xf numFmtId="0" fontId="2" fillId="0" borderId="0"/>
    <xf numFmtId="0" fontId="2" fillId="0" borderId="0"/>
    <xf numFmtId="0" fontId="2" fillId="0" borderId="0"/>
    <xf numFmtId="0" fontId="11"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165" fontId="2" fillId="0" borderId="0" applyFont="0" applyFill="0" applyBorder="0" applyAlignment="0" applyProtection="0"/>
    <xf numFmtId="165" fontId="116" fillId="0" borderId="0" applyFont="0" applyFill="0" applyBorder="0" applyAlignment="0" applyProtection="0"/>
    <xf numFmtId="44" fontId="121" fillId="0" borderId="0" applyFont="0" applyFill="0" applyBorder="0" applyAlignment="0" applyProtection="0"/>
    <xf numFmtId="43" fontId="1" fillId="0" borderId="0" applyFont="0" applyFill="0" applyBorder="0" applyAlignment="0" applyProtection="0"/>
  </cellStyleXfs>
  <cellXfs count="368">
    <xf numFmtId="0" fontId="0" fillId="0" borderId="0" xfId="0"/>
    <xf numFmtId="0" fontId="5" fillId="0" borderId="0" xfId="0" applyFont="1"/>
    <xf numFmtId="0" fontId="6" fillId="0" borderId="0" xfId="0" applyFont="1"/>
    <xf numFmtId="0" fontId="5" fillId="35" borderId="0" xfId="0" applyFont="1" applyFill="1"/>
    <xf numFmtId="0" fontId="5" fillId="0" borderId="0" xfId="0" applyFont="1" applyAlignment="1">
      <alignment horizontal="left" indent="4"/>
    </xf>
    <xf numFmtId="0" fontId="5" fillId="35" borderId="0" xfId="0" applyFont="1" applyFill="1" applyAlignment="1">
      <alignment horizontal="left" indent="2"/>
    </xf>
    <xf numFmtId="41" fontId="5" fillId="35" borderId="27" xfId="0" applyNumberFormat="1" applyFont="1" applyFill="1" applyBorder="1" applyAlignment="1">
      <alignment horizontal="right"/>
    </xf>
    <xf numFmtId="0" fontId="5" fillId="36" borderId="0" xfId="0" applyFont="1" applyFill="1" applyAlignment="1">
      <alignment horizontal="left" indent="1"/>
    </xf>
    <xf numFmtId="0" fontId="4" fillId="37" borderId="0" xfId="0" applyFont="1" applyFill="1" applyAlignment="1">
      <alignment horizontal="left" indent="1"/>
    </xf>
    <xf numFmtId="0" fontId="5" fillId="0" borderId="0" xfId="0" applyFont="1" applyAlignment="1">
      <alignment horizontal="left" vertical="top" wrapText="1" indent="4"/>
    </xf>
    <xf numFmtId="0" fontId="5" fillId="0" borderId="0" xfId="0" applyFont="1" applyAlignment="1">
      <alignment horizontal="left" vertical="top" wrapText="1" indent="1"/>
    </xf>
    <xf numFmtId="0" fontId="5" fillId="38" borderId="0" xfId="0" applyFont="1" applyFill="1" applyAlignment="1">
      <alignment horizontal="left" vertical="top" wrapText="1" indent="3"/>
    </xf>
    <xf numFmtId="0" fontId="5" fillId="35" borderId="0" xfId="0" applyFont="1" applyFill="1" applyAlignment="1">
      <alignment horizontal="left" vertical="top" wrapText="1" indent="1"/>
    </xf>
    <xf numFmtId="0" fontId="6" fillId="0" borderId="0" xfId="0" applyFont="1" applyAlignment="1">
      <alignment horizontal="left" vertical="top" wrapText="1" indent="1"/>
    </xf>
    <xf numFmtId="0" fontId="5" fillId="0" borderId="0" xfId="0" applyFont="1" applyAlignment="1">
      <alignment horizontal="left" wrapText="1" indent="1"/>
    </xf>
    <xf numFmtId="0" fontId="5" fillId="38" borderId="0" xfId="0" applyFont="1" applyFill="1" applyAlignment="1">
      <alignment horizontal="left" vertical="top" wrapText="1" indent="1"/>
    </xf>
    <xf numFmtId="0" fontId="5" fillId="36" borderId="0" xfId="0" applyFont="1" applyFill="1"/>
    <xf numFmtId="41" fontId="5" fillId="35" borderId="8" xfId="0" applyNumberFormat="1" applyFont="1" applyFill="1" applyBorder="1" applyAlignment="1">
      <alignment horizontal="right"/>
    </xf>
    <xf numFmtId="0" fontId="4" fillId="0" borderId="0" xfId="0" applyFont="1" applyAlignment="1">
      <alignment horizontal="left" indent="1"/>
    </xf>
    <xf numFmtId="0" fontId="5" fillId="35" borderId="8" xfId="0" applyFont="1" applyFill="1" applyBorder="1"/>
    <xf numFmtId="0" fontId="4" fillId="21" borderId="8" xfId="0" applyFont="1" applyFill="1" applyBorder="1" applyAlignment="1">
      <alignment vertical="center" wrapText="1"/>
    </xf>
    <xf numFmtId="0" fontId="4" fillId="21" borderId="8" xfId="0" applyFont="1" applyFill="1" applyBorder="1" applyAlignment="1">
      <alignment horizontal="center" wrapText="1"/>
    </xf>
    <xf numFmtId="0" fontId="12" fillId="38" borderId="34" xfId="0" applyFont="1" applyFill="1" applyBorder="1" applyAlignment="1">
      <alignment horizontal="left" vertical="top" wrapText="1" indent="1"/>
    </xf>
    <xf numFmtId="0" fontId="12" fillId="0" borderId="34" xfId="0" applyFont="1" applyBorder="1" applyAlignment="1">
      <alignment horizontal="left" vertical="top" wrapText="1" indent="1"/>
    </xf>
    <xf numFmtId="0" fontId="12" fillId="38" borderId="35" xfId="0" applyFont="1" applyFill="1" applyBorder="1" applyAlignment="1">
      <alignment horizontal="left" vertical="top" wrapText="1" indent="1"/>
    </xf>
    <xf numFmtId="0" fontId="6" fillId="35" borderId="0" xfId="0" applyFont="1" applyFill="1"/>
    <xf numFmtId="0" fontId="2" fillId="0" borderId="0" xfId="0" applyFont="1"/>
    <xf numFmtId="0" fontId="2" fillId="35" borderId="0" xfId="0" applyFont="1" applyFill="1"/>
    <xf numFmtId="0" fontId="4" fillId="39" borderId="0" xfId="0" applyFont="1" applyFill="1" applyAlignment="1">
      <alignment vertical="center"/>
    </xf>
    <xf numFmtId="0" fontId="2" fillId="0" borderId="0" xfId="0" applyFont="1" applyAlignment="1">
      <alignment horizontal="right"/>
    </xf>
    <xf numFmtId="41" fontId="2" fillId="0" borderId="0" xfId="0" applyNumberFormat="1" applyFont="1" applyAlignment="1">
      <alignment horizontal="right"/>
    </xf>
    <xf numFmtId="41" fontId="2" fillId="0" borderId="0" xfId="0" applyNumberFormat="1" applyFont="1"/>
    <xf numFmtId="3" fontId="98" fillId="0" borderId="0" xfId="0" applyNumberFormat="1" applyFont="1"/>
    <xf numFmtId="0" fontId="99" fillId="0" borderId="0" xfId="0" applyFont="1" applyAlignment="1">
      <alignment horizontal="center"/>
    </xf>
    <xf numFmtId="0" fontId="2" fillId="35" borderId="8" xfId="0" applyFont="1" applyFill="1" applyBorder="1" applyAlignment="1">
      <alignment horizontal="center" wrapText="1"/>
    </xf>
    <xf numFmtId="41" fontId="2" fillId="35" borderId="0" xfId="0" applyNumberFormat="1" applyFont="1" applyFill="1" applyAlignment="1">
      <alignment horizontal="right"/>
    </xf>
    <xf numFmtId="0" fontId="2" fillId="35" borderId="0" xfId="0" applyFont="1" applyFill="1" applyAlignment="1">
      <alignment horizontal="left" indent="2"/>
    </xf>
    <xf numFmtId="0" fontId="6" fillId="35" borderId="0" xfId="0" applyFont="1" applyFill="1" applyAlignment="1">
      <alignment horizontal="left" vertical="top" wrapText="1" indent="1"/>
    </xf>
    <xf numFmtId="0" fontId="3" fillId="0" borderId="0" xfId="513" applyAlignment="1" applyProtection="1">
      <alignment horizontal="centerContinuous"/>
    </xf>
    <xf numFmtId="41" fontId="5" fillId="35" borderId="36" xfId="0" applyNumberFormat="1" applyFont="1" applyFill="1" applyBorder="1" applyAlignment="1">
      <alignment horizontal="right"/>
    </xf>
    <xf numFmtId="41" fontId="5" fillId="0" borderId="28" xfId="0" applyNumberFormat="1" applyFont="1" applyBorder="1" applyAlignment="1">
      <alignment horizontal="right"/>
    </xf>
    <xf numFmtId="0" fontId="5" fillId="0" borderId="28" xfId="0" applyFont="1" applyBorder="1"/>
    <xf numFmtId="0" fontId="4" fillId="0" borderId="0" xfId="0" applyFont="1" applyAlignment="1">
      <alignment vertical="center" wrapText="1"/>
    </xf>
    <xf numFmtId="0" fontId="5" fillId="35" borderId="0" xfId="0" applyFont="1" applyFill="1" applyAlignment="1">
      <alignment horizontal="left" wrapText="1" indent="1"/>
    </xf>
    <xf numFmtId="0" fontId="5" fillId="0" borderId="0" xfId="0" applyFont="1" applyAlignment="1">
      <alignment horizontal="left" indent="2"/>
    </xf>
    <xf numFmtId="41" fontId="5" fillId="0" borderId="27" xfId="0" applyNumberFormat="1" applyFont="1" applyBorder="1" applyAlignment="1">
      <alignment horizontal="right"/>
    </xf>
    <xf numFmtId="0" fontId="6" fillId="0" borderId="0" xfId="0" applyFont="1" applyAlignment="1">
      <alignment wrapText="1"/>
    </xf>
    <xf numFmtId="41" fontId="2" fillId="38" borderId="0" xfId="0" applyNumberFormat="1" applyFont="1" applyFill="1" applyAlignment="1">
      <alignment horizontal="left" vertical="top" wrapText="1" indent="1"/>
    </xf>
    <xf numFmtId="0" fontId="4" fillId="0" borderId="8"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left" vertical="top" wrapText="1" indent="1"/>
    </xf>
    <xf numFmtId="0" fontId="2" fillId="38" borderId="0" xfId="0" applyFont="1" applyFill="1" applyAlignment="1">
      <alignment horizontal="left" vertical="top" wrapText="1" indent="1"/>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right" vertical="top" wrapText="1"/>
    </xf>
    <xf numFmtId="43" fontId="2" fillId="0" borderId="0" xfId="0" applyNumberFormat="1" applyFont="1"/>
    <xf numFmtId="41" fontId="2" fillId="35" borderId="34" xfId="0" applyNumberFormat="1" applyFont="1" applyFill="1" applyBorder="1" applyAlignment="1">
      <alignment horizontal="center"/>
    </xf>
    <xf numFmtId="41" fontId="2" fillId="0" borderId="34" xfId="0" applyNumberFormat="1" applyFont="1" applyBorder="1" applyAlignment="1">
      <alignment horizontal="center"/>
    </xf>
    <xf numFmtId="41" fontId="2" fillId="35" borderId="35" xfId="0" applyNumberFormat="1" applyFont="1" applyFill="1" applyBorder="1" applyAlignment="1">
      <alignment horizontal="center"/>
    </xf>
    <xf numFmtId="0" fontId="5" fillId="42" borderId="8" xfId="0" applyFont="1" applyFill="1" applyBorder="1" applyAlignment="1">
      <alignment horizontal="centerContinuous" vertical="center" wrapText="1"/>
    </xf>
    <xf numFmtId="166" fontId="2" fillId="35" borderId="0" xfId="440" applyNumberFormat="1" applyFont="1" applyFill="1" applyAlignment="1">
      <alignment horizontal="right" wrapText="1"/>
    </xf>
    <xf numFmtId="166" fontId="2" fillId="0" borderId="0" xfId="440" applyNumberFormat="1" applyFont="1" applyFill="1" applyAlignment="1">
      <alignment wrapText="1"/>
    </xf>
    <xf numFmtId="166" fontId="2" fillId="0" borderId="0" xfId="440" applyNumberFormat="1" applyFont="1" applyFill="1" applyAlignment="1">
      <alignment horizontal="right" wrapText="1"/>
    </xf>
    <xf numFmtId="166" fontId="5" fillId="0" borderId="0" xfId="440" applyNumberFormat="1" applyFont="1" applyFill="1" applyBorder="1" applyAlignment="1">
      <alignment horizontal="right" wrapText="1"/>
    </xf>
    <xf numFmtId="166" fontId="2" fillId="38" borderId="0" xfId="440" applyNumberFormat="1" applyFont="1" applyFill="1" applyAlignment="1">
      <alignment horizontal="right" wrapText="1"/>
    </xf>
    <xf numFmtId="166" fontId="2" fillId="0" borderId="0" xfId="440" applyNumberFormat="1" applyFont="1" applyAlignment="1">
      <alignment wrapText="1"/>
    </xf>
    <xf numFmtId="166" fontId="2" fillId="0" borderId="0" xfId="440" applyNumberFormat="1" applyFont="1" applyAlignment="1">
      <alignment horizontal="right" wrapText="1"/>
    </xf>
    <xf numFmtId="166" fontId="2" fillId="38" borderId="0" xfId="440" applyNumberFormat="1" applyFont="1" applyFill="1" applyAlignment="1">
      <alignment wrapText="1"/>
    </xf>
    <xf numFmtId="166" fontId="2" fillId="0" borderId="0" xfId="440" applyNumberFormat="1" applyFont="1" applyFill="1" applyBorder="1" applyAlignment="1">
      <alignment horizontal="right" wrapText="1"/>
    </xf>
    <xf numFmtId="166" fontId="5" fillId="0" borderId="29" xfId="440" applyNumberFormat="1" applyFont="1" applyFill="1" applyBorder="1" applyAlignment="1">
      <alignment horizontal="right" wrapText="1"/>
    </xf>
    <xf numFmtId="166" fontId="5" fillId="0" borderId="30" xfId="440" applyNumberFormat="1" applyFont="1" applyFill="1" applyBorder="1" applyAlignment="1">
      <alignment wrapText="1"/>
    </xf>
    <xf numFmtId="166" fontId="2" fillId="0" borderId="32" xfId="440" applyNumberFormat="1" applyFont="1" applyFill="1" applyBorder="1" applyAlignment="1">
      <alignment wrapText="1"/>
    </xf>
    <xf numFmtId="166" fontId="2" fillId="0" borderId="0" xfId="0" applyNumberFormat="1" applyFont="1"/>
    <xf numFmtId="9" fontId="2" fillId="38" borderId="0" xfId="575" applyFont="1" applyFill="1" applyBorder="1" applyAlignment="1">
      <alignment horizontal="right" vertical="top" wrapText="1"/>
    </xf>
    <xf numFmtId="41" fontId="2" fillId="0" borderId="0" xfId="0" applyNumberFormat="1" applyFont="1" applyAlignment="1">
      <alignment horizontal="right" vertical="top" wrapText="1"/>
    </xf>
    <xf numFmtId="41" fontId="2" fillId="38" borderId="0" xfId="0" applyNumberFormat="1" applyFont="1" applyFill="1" applyAlignment="1">
      <alignment horizontal="right" vertical="top" wrapText="1"/>
    </xf>
    <xf numFmtId="0" fontId="2" fillId="38" borderId="0" xfId="0" applyFont="1" applyFill="1" applyAlignment="1">
      <alignment horizontal="right" vertical="top" wrapText="1"/>
    </xf>
    <xf numFmtId="167" fontId="2" fillId="35" borderId="0" xfId="575" applyNumberFormat="1" applyFont="1" applyFill="1" applyBorder="1" applyAlignment="1">
      <alignment horizontal="right" vertical="top" wrapText="1"/>
    </xf>
    <xf numFmtId="41" fontId="2" fillId="35" borderId="0" xfId="0" applyNumberFormat="1" applyFont="1" applyFill="1" applyAlignment="1">
      <alignment horizontal="right" vertical="top" wrapText="1"/>
    </xf>
    <xf numFmtId="167" fontId="2" fillId="0" borderId="0" xfId="575" applyNumberFormat="1" applyFont="1" applyFill="1" applyBorder="1" applyAlignment="1">
      <alignment horizontal="right" vertical="top" wrapText="1"/>
    </xf>
    <xf numFmtId="0" fontId="5" fillId="0" borderId="0" xfId="0" applyFont="1" applyAlignment="1">
      <alignment vertical="center"/>
    </xf>
    <xf numFmtId="0" fontId="2" fillId="35" borderId="0" xfId="0" applyFont="1" applyFill="1" applyAlignment="1">
      <alignment horizontal="left" vertical="top" wrapText="1" indent="1"/>
    </xf>
    <xf numFmtId="9" fontId="2" fillId="0" borderId="0" xfId="575" applyFont="1" applyBorder="1"/>
    <xf numFmtId="166" fontId="2" fillId="0" borderId="0" xfId="440" applyNumberFormat="1" applyFont="1" applyBorder="1"/>
    <xf numFmtId="0" fontId="2" fillId="0" borderId="0" xfId="0" applyFont="1" applyAlignment="1">
      <alignment horizontal="left" indent="2"/>
    </xf>
    <xf numFmtId="41" fontId="5" fillId="42" borderId="8" xfId="0" applyNumberFormat="1" applyFont="1" applyFill="1" applyBorder="1" applyAlignment="1">
      <alignment horizontal="right"/>
    </xf>
    <xf numFmtId="167" fontId="2" fillId="0" borderId="0" xfId="575" applyNumberFormat="1" applyFont="1" applyBorder="1" applyAlignment="1">
      <alignment horizontal="right"/>
    </xf>
    <xf numFmtId="167" fontId="2" fillId="0" borderId="0" xfId="0" applyNumberFormat="1" applyFont="1" applyAlignment="1">
      <alignment horizontal="right"/>
    </xf>
    <xf numFmtId="0" fontId="2" fillId="35" borderId="0" xfId="0" applyFont="1" applyFill="1" applyAlignment="1">
      <alignment horizontal="right"/>
    </xf>
    <xf numFmtId="168" fontId="2" fillId="0" borderId="0" xfId="0" applyNumberFormat="1" applyFont="1" applyAlignment="1">
      <alignment horizontal="right"/>
    </xf>
    <xf numFmtId="167" fontId="2" fillId="35" borderId="0" xfId="575" applyNumberFormat="1" applyFont="1" applyFill="1" applyAlignment="1">
      <alignment horizontal="right"/>
    </xf>
    <xf numFmtId="167" fontId="2" fillId="0" borderId="0" xfId="575" applyNumberFormat="1" applyFont="1" applyFill="1" applyAlignment="1">
      <alignment horizontal="right"/>
    </xf>
    <xf numFmtId="167" fontId="2" fillId="35" borderId="0" xfId="0" applyNumberFormat="1" applyFont="1" applyFill="1" applyAlignment="1">
      <alignment horizontal="right"/>
    </xf>
    <xf numFmtId="166" fontId="2" fillId="0" borderId="28" xfId="0" applyNumberFormat="1" applyFont="1" applyBorder="1" applyAlignment="1">
      <alignment horizontal="right"/>
    </xf>
    <xf numFmtId="0" fontId="2" fillId="0" borderId="28" xfId="0" applyFont="1" applyBorder="1"/>
    <xf numFmtId="166" fontId="5" fillId="35" borderId="0" xfId="0" applyNumberFormat="1" applyFont="1" applyFill="1" applyAlignment="1">
      <alignment horizontal="right"/>
    </xf>
    <xf numFmtId="0" fontId="2" fillId="0" borderId="27" xfId="0" applyFont="1" applyBorder="1"/>
    <xf numFmtId="166" fontId="2" fillId="35" borderId="0" xfId="440" applyNumberFormat="1" applyFont="1" applyFill="1" applyBorder="1" applyAlignment="1">
      <alignment horizontal="right" wrapText="1"/>
    </xf>
    <xf numFmtId="41" fontId="2" fillId="35" borderId="0" xfId="0" applyNumberFormat="1" applyFont="1" applyFill="1" applyAlignment="1">
      <alignment horizontal="right" wrapText="1"/>
    </xf>
    <xf numFmtId="0" fontId="5" fillId="42" borderId="0" xfId="0" applyFont="1" applyFill="1"/>
    <xf numFmtId="166" fontId="2" fillId="35" borderId="0" xfId="0" applyNumberFormat="1" applyFont="1" applyFill="1" applyAlignment="1">
      <alignment horizontal="right"/>
    </xf>
    <xf numFmtId="0" fontId="111" fillId="0" borderId="0" xfId="0" applyFont="1" applyAlignment="1">
      <alignment horizontal="left" wrapText="1"/>
    </xf>
    <xf numFmtId="43" fontId="2" fillId="0" borderId="0" xfId="440" applyFont="1" applyFill="1" applyAlignment="1">
      <alignment horizontal="right"/>
    </xf>
    <xf numFmtId="41" fontId="114" fillId="0" borderId="0" xfId="0" applyNumberFormat="1" applyFont="1"/>
    <xf numFmtId="2" fontId="2" fillId="0" borderId="0" xfId="0" applyNumberFormat="1" applyFont="1"/>
    <xf numFmtId="166" fontId="2" fillId="0" borderId="0" xfId="440" applyNumberFormat="1" applyFont="1" applyFill="1"/>
    <xf numFmtId="166" fontId="2" fillId="42" borderId="0" xfId="440" applyNumberFormat="1" applyFont="1" applyFill="1" applyAlignment="1">
      <alignment horizontal="right"/>
    </xf>
    <xf numFmtId="41" fontId="2" fillId="42" borderId="0" xfId="0" applyNumberFormat="1" applyFont="1" applyFill="1" applyAlignment="1">
      <alignment horizontal="right"/>
    </xf>
    <xf numFmtId="43" fontId="2" fillId="42" borderId="0" xfId="0" applyNumberFormat="1" applyFont="1" applyFill="1" applyAlignment="1">
      <alignment horizontal="right"/>
    </xf>
    <xf numFmtId="43" fontId="2" fillId="0" borderId="0" xfId="0" applyNumberFormat="1" applyFont="1" applyAlignment="1">
      <alignment horizontal="right"/>
    </xf>
    <xf numFmtId="43" fontId="2" fillId="42" borderId="0" xfId="440" applyFont="1" applyFill="1" applyAlignment="1">
      <alignment horizontal="right"/>
    </xf>
    <xf numFmtId="168" fontId="2" fillId="42" borderId="0" xfId="0" applyNumberFormat="1" applyFont="1" applyFill="1" applyAlignment="1">
      <alignment horizontal="right"/>
    </xf>
    <xf numFmtId="166" fontId="2" fillId="42" borderId="0" xfId="440" applyNumberFormat="1" applyFont="1" applyFill="1" applyAlignment="1">
      <alignment horizontal="right" wrapText="1"/>
    </xf>
    <xf numFmtId="166" fontId="2" fillId="42" borderId="0" xfId="440" applyNumberFormat="1" applyFont="1" applyFill="1" applyAlignment="1">
      <alignment wrapText="1"/>
    </xf>
    <xf numFmtId="166" fontId="5" fillId="42" borderId="29" xfId="440" applyNumberFormat="1" applyFont="1" applyFill="1" applyBorder="1" applyAlignment="1">
      <alignment horizontal="right" wrapText="1"/>
    </xf>
    <xf numFmtId="0" fontId="117" fillId="0" borderId="0" xfId="0" applyFont="1" applyAlignment="1">
      <alignment horizontal="left" wrapText="1"/>
    </xf>
    <xf numFmtId="0" fontId="5" fillId="42" borderId="0" xfId="0" applyFont="1" applyFill="1" applyAlignment="1">
      <alignment horizontal="left" indent="2"/>
    </xf>
    <xf numFmtId="0" fontId="2" fillId="35" borderId="0" xfId="0" applyFont="1" applyFill="1" applyAlignment="1">
      <alignment horizontal="left" wrapText="1" indent="2"/>
    </xf>
    <xf numFmtId="0" fontId="2" fillId="38" borderId="0" xfId="0" applyFont="1" applyFill="1" applyAlignment="1">
      <alignment horizontal="left" vertical="top" wrapText="1" indent="2"/>
    </xf>
    <xf numFmtId="0" fontId="2" fillId="0" borderId="0" xfId="0" applyFont="1" applyAlignment="1">
      <alignment horizontal="left" vertical="top" wrapText="1" indent="2"/>
    </xf>
    <xf numFmtId="43" fontId="2" fillId="35" borderId="0" xfId="0" applyNumberFormat="1" applyFont="1" applyFill="1" applyAlignment="1">
      <alignment horizontal="right"/>
    </xf>
    <xf numFmtId="219" fontId="2" fillId="0" borderId="0" xfId="440" applyNumberFormat="1" applyFont="1" applyAlignment="1">
      <alignment horizontal="right"/>
    </xf>
    <xf numFmtId="0" fontId="114" fillId="0" borderId="0" xfId="0" applyFont="1" applyAlignment="1">
      <alignment horizontal="left" vertical="top" wrapText="1" indent="1"/>
    </xf>
    <xf numFmtId="0" fontId="112" fillId="0" borderId="0" xfId="0" applyFont="1" applyAlignment="1">
      <alignment horizontal="center"/>
    </xf>
    <xf numFmtId="166" fontId="2" fillId="38" borderId="0" xfId="440" applyNumberFormat="1" applyFont="1" applyFill="1" applyBorder="1" applyAlignment="1">
      <alignment horizontal="right" vertical="top" wrapText="1"/>
    </xf>
    <xf numFmtId="0" fontId="4" fillId="39" borderId="0" xfId="0" applyFont="1" applyFill="1" applyAlignment="1">
      <alignment horizontal="left" vertical="center"/>
    </xf>
    <xf numFmtId="0" fontId="4" fillId="0" borderId="0" xfId="0" applyFont="1" applyAlignment="1">
      <alignment horizontal="left" vertical="center"/>
    </xf>
    <xf numFmtId="0" fontId="2" fillId="0" borderId="0" xfId="0" applyFont="1" applyAlignment="1">
      <alignment wrapText="1"/>
    </xf>
    <xf numFmtId="0" fontId="112" fillId="0" borderId="0" xfId="0" applyFont="1" applyAlignment="1">
      <alignment horizontal="center" vertical="center"/>
    </xf>
    <xf numFmtId="0" fontId="2" fillId="36" borderId="0" xfId="0" applyFont="1" applyFill="1" applyAlignment="1">
      <alignment horizontal="left" indent="1"/>
    </xf>
    <xf numFmtId="0" fontId="2" fillId="0" borderId="0" xfId="0" applyFont="1" applyAlignment="1">
      <alignment horizontal="left" indent="1"/>
    </xf>
    <xf numFmtId="0" fontId="2" fillId="0" borderId="0" xfId="0" applyFont="1" applyAlignment="1">
      <alignment horizontal="left" vertical="top" wrapText="1" indent="3"/>
    </xf>
    <xf numFmtId="0" fontId="2" fillId="35" borderId="0" xfId="0" applyFont="1" applyFill="1" applyAlignment="1">
      <alignment horizontal="left" vertical="top" wrapText="1" indent="3"/>
    </xf>
    <xf numFmtId="8" fontId="2" fillId="42" borderId="0" xfId="0" applyNumberFormat="1" applyFont="1" applyFill="1" applyAlignment="1">
      <alignment horizontal="right"/>
    </xf>
    <xf numFmtId="0" fontId="5" fillId="36" borderId="0" xfId="0" applyFont="1" applyFill="1" applyAlignment="1">
      <alignment wrapText="1"/>
    </xf>
    <xf numFmtId="166" fontId="2" fillId="0" borderId="0" xfId="440" applyNumberFormat="1" applyFont="1" applyFill="1" applyAlignment="1">
      <alignment horizontal="right"/>
    </xf>
    <xf numFmtId="43" fontId="2" fillId="0" borderId="0" xfId="440" applyFont="1" applyFill="1"/>
    <xf numFmtId="0" fontId="12" fillId="38" borderId="33" xfId="0" applyFont="1" applyFill="1" applyBorder="1" applyAlignment="1">
      <alignment horizontal="left" vertical="top" wrapText="1" indent="1"/>
    </xf>
    <xf numFmtId="41" fontId="2" fillId="35" borderId="33" xfId="0" applyNumberFormat="1" applyFont="1" applyFill="1" applyBorder="1" applyAlignment="1">
      <alignment horizontal="center"/>
    </xf>
    <xf numFmtId="43" fontId="2" fillId="0" borderId="0" xfId="440" applyFont="1" applyFill="1" applyBorder="1" applyAlignment="1">
      <alignment horizontal="right"/>
    </xf>
    <xf numFmtId="0" fontId="5" fillId="35" borderId="0" xfId="0" applyFont="1" applyFill="1" applyAlignment="1">
      <alignment horizontal="left" indent="4"/>
    </xf>
    <xf numFmtId="0" fontId="2" fillId="26" borderId="0" xfId="0" applyFont="1" applyFill="1"/>
    <xf numFmtId="0" fontId="2" fillId="42" borderId="0" xfId="0" applyFont="1" applyFill="1"/>
    <xf numFmtId="0" fontId="2" fillId="42" borderId="0" xfId="0" applyFont="1" applyFill="1" applyAlignment="1">
      <alignment horizontal="left" vertical="top" wrapText="1" indent="1"/>
    </xf>
    <xf numFmtId="166" fontId="2" fillId="42" borderId="0" xfId="440" applyNumberFormat="1" applyFont="1" applyFill="1"/>
    <xf numFmtId="0" fontId="4" fillId="39" borderId="0" xfId="2828" applyFont="1" applyFill="1" applyAlignment="1">
      <alignment vertical="center"/>
    </xf>
    <xf numFmtId="0" fontId="4" fillId="0" borderId="0" xfId="2828" applyFont="1" applyAlignment="1">
      <alignment vertical="center"/>
    </xf>
    <xf numFmtId="0" fontId="2" fillId="0" borderId="0" xfId="2828"/>
    <xf numFmtId="0" fontId="5" fillId="40" borderId="15" xfId="2828" applyFont="1" applyFill="1" applyBorder="1" applyAlignment="1">
      <alignment horizontal="center" vertical="center" wrapText="1"/>
    </xf>
    <xf numFmtId="0" fontId="2" fillId="0" borderId="0" xfId="2828" applyAlignment="1">
      <alignment horizontal="left" vertical="top" wrapText="1" indent="4"/>
    </xf>
    <xf numFmtId="0" fontId="2" fillId="0" borderId="0" xfId="2828" applyAlignment="1">
      <alignment horizontal="left" wrapText="1" indent="4"/>
    </xf>
    <xf numFmtId="0" fontId="2" fillId="0" borderId="0" xfId="2828" applyAlignment="1">
      <alignment horizontal="center"/>
    </xf>
    <xf numFmtId="0" fontId="5" fillId="42" borderId="8" xfId="0" applyFont="1" applyFill="1" applyBorder="1" applyAlignment="1">
      <alignment horizontal="center" vertical="center" wrapText="1"/>
    </xf>
    <xf numFmtId="166" fontId="2" fillId="0" borderId="0" xfId="440" applyNumberFormat="1" applyFont="1" applyAlignment="1">
      <alignment horizontal="left" wrapText="1" indent="2"/>
    </xf>
    <xf numFmtId="165" fontId="2" fillId="0" borderId="0" xfId="0" applyNumberFormat="1" applyFont="1" applyAlignment="1">
      <alignment horizontal="right"/>
    </xf>
    <xf numFmtId="43" fontId="2" fillId="0" borderId="0" xfId="440" applyFont="1"/>
    <xf numFmtId="9" fontId="2" fillId="0" borderId="0" xfId="575" applyFont="1"/>
    <xf numFmtId="9" fontId="2" fillId="0" borderId="0" xfId="575" applyFont="1" applyFill="1" applyBorder="1" applyAlignment="1">
      <alignment horizontal="center" vertical="center" wrapText="1"/>
    </xf>
    <xf numFmtId="0" fontId="5" fillId="42" borderId="0" xfId="0" applyFont="1" applyFill="1" applyAlignment="1">
      <alignment horizontal="left" wrapText="1" indent="1"/>
    </xf>
    <xf numFmtId="41" fontId="5" fillId="42" borderId="27" xfId="0" applyNumberFormat="1" applyFont="1" applyFill="1" applyBorder="1" applyAlignment="1">
      <alignment horizontal="right"/>
    </xf>
    <xf numFmtId="43" fontId="2" fillId="0" borderId="0" xfId="440" applyFont="1" applyAlignment="1">
      <alignment horizontal="right"/>
    </xf>
    <xf numFmtId="166" fontId="2" fillId="0" borderId="0" xfId="440" applyNumberFormat="1" applyFont="1" applyFill="1" applyBorder="1" applyAlignment="1">
      <alignment wrapText="1"/>
    </xf>
    <xf numFmtId="166" fontId="5" fillId="0" borderId="0" xfId="440" applyNumberFormat="1" applyFont="1" applyFill="1" applyBorder="1" applyAlignment="1">
      <alignment wrapText="1"/>
    </xf>
    <xf numFmtId="166" fontId="2" fillId="42" borderId="0" xfId="440" applyNumberFormat="1" applyFont="1" applyFill="1" applyBorder="1" applyAlignment="1">
      <alignment horizontal="right" wrapText="1"/>
    </xf>
    <xf numFmtId="166" fontId="2" fillId="42" borderId="21" xfId="440" applyNumberFormat="1" applyFont="1" applyFill="1" applyBorder="1" applyAlignment="1">
      <alignment wrapText="1"/>
    </xf>
    <xf numFmtId="166" fontId="5" fillId="0" borderId="31" xfId="440" applyNumberFormat="1" applyFont="1" applyFill="1" applyBorder="1" applyAlignment="1">
      <alignment wrapText="1"/>
    </xf>
    <xf numFmtId="0" fontId="5" fillId="42" borderId="0" xfId="0" applyFont="1" applyFill="1" applyAlignment="1">
      <alignment horizontal="left" vertical="top" wrapText="1" indent="1"/>
    </xf>
    <xf numFmtId="0" fontId="98" fillId="0" borderId="0" xfId="2828" applyFont="1" applyAlignment="1">
      <alignment horizontal="left" wrapText="1"/>
    </xf>
    <xf numFmtId="0" fontId="2" fillId="42" borderId="9" xfId="0" applyFont="1" applyFill="1" applyBorder="1" applyAlignment="1">
      <alignment horizontal="center" vertical="center" wrapText="1"/>
    </xf>
    <xf numFmtId="0" fontId="112" fillId="43" borderId="9" xfId="0" applyFont="1" applyFill="1" applyBorder="1" applyAlignment="1">
      <alignment horizontal="center" vertical="center" wrapText="1"/>
    </xf>
    <xf numFmtId="0" fontId="6" fillId="0" borderId="0" xfId="2828" applyFont="1"/>
    <xf numFmtId="166" fontId="2" fillId="0" borderId="0" xfId="440" applyNumberFormat="1" applyFont="1" applyAlignment="1">
      <alignment horizontal="right"/>
    </xf>
    <xf numFmtId="166" fontId="5" fillId="0" borderId="30" xfId="440" applyNumberFormat="1" applyFont="1" applyFill="1" applyBorder="1" applyAlignment="1">
      <alignment horizontal="right" wrapText="1"/>
    </xf>
    <xf numFmtId="166" fontId="2" fillId="42" borderId="21" xfId="440" applyNumberFormat="1" applyFont="1" applyFill="1" applyBorder="1" applyAlignment="1">
      <alignment horizontal="right" wrapText="1"/>
    </xf>
    <xf numFmtId="166" fontId="5" fillId="0" borderId="31" xfId="440" applyNumberFormat="1" applyFont="1" applyFill="1" applyBorder="1" applyAlignment="1">
      <alignment horizontal="right" wrapText="1"/>
    </xf>
    <xf numFmtId="166" fontId="2" fillId="0" borderId="32" xfId="440" applyNumberFormat="1" applyFont="1" applyFill="1" applyBorder="1" applyAlignment="1">
      <alignment horizontal="right" wrapText="1"/>
    </xf>
    <xf numFmtId="166" fontId="2" fillId="0" borderId="0" xfId="0" applyNumberFormat="1" applyFont="1" applyAlignment="1">
      <alignment horizontal="right"/>
    </xf>
    <xf numFmtId="43" fontId="2" fillId="0" borderId="0" xfId="440" applyFont="1" applyBorder="1" applyAlignment="1">
      <alignment horizontal="right"/>
    </xf>
    <xf numFmtId="167" fontId="2" fillId="44" borderId="0" xfId="575" applyNumberFormat="1" applyFont="1" applyFill="1" applyAlignment="1">
      <alignment horizontal="right"/>
    </xf>
    <xf numFmtId="43" fontId="2" fillId="0" borderId="0" xfId="440" applyFont="1" applyBorder="1"/>
    <xf numFmtId="0" fontId="2" fillId="0" borderId="0" xfId="0" applyFont="1" applyAlignment="1">
      <alignment horizontal="left" wrapText="1" indent="2"/>
    </xf>
    <xf numFmtId="0" fontId="2" fillId="35" borderId="28" xfId="0" applyFont="1" applyFill="1" applyBorder="1" applyAlignment="1">
      <alignment horizontal="center" vertical="center" wrapText="1"/>
    </xf>
    <xf numFmtId="0" fontId="4" fillId="21" borderId="28" xfId="0" applyFont="1" applyFill="1" applyBorder="1" applyAlignment="1">
      <alignment horizontal="center" wrapText="1"/>
    </xf>
    <xf numFmtId="166" fontId="5" fillId="35" borderId="0" xfId="440" applyNumberFormat="1" applyFont="1" applyFill="1" applyBorder="1" applyAlignment="1">
      <alignment horizontal="right" wrapText="1"/>
    </xf>
    <xf numFmtId="166" fontId="2" fillId="44" borderId="0" xfId="440" applyNumberFormat="1" applyFont="1" applyFill="1" applyAlignment="1">
      <alignment horizontal="right" wrapText="1"/>
    </xf>
    <xf numFmtId="0" fontId="2" fillId="0" borderId="0" xfId="2828" applyAlignment="1">
      <alignment horizontal="center" vertical="top" wrapText="1"/>
    </xf>
    <xf numFmtId="167" fontId="2" fillId="42" borderId="0" xfId="2828" applyNumberFormat="1" applyFill="1" applyAlignment="1">
      <alignment horizontal="center" vertical="top" wrapText="1"/>
    </xf>
    <xf numFmtId="167" fontId="2" fillId="0" borderId="0" xfId="2828" applyNumberFormat="1" applyAlignment="1">
      <alignment horizontal="center" vertical="top" wrapText="1"/>
    </xf>
    <xf numFmtId="167" fontId="2" fillId="42" borderId="0" xfId="575" applyNumberFormat="1" applyFont="1" applyFill="1" applyAlignment="1">
      <alignment horizontal="right"/>
    </xf>
    <xf numFmtId="41" fontId="2" fillId="42" borderId="34" xfId="0" applyNumberFormat="1" applyFont="1" applyFill="1" applyBorder="1" applyAlignment="1">
      <alignment horizontal="center"/>
    </xf>
    <xf numFmtId="0" fontId="5" fillId="42" borderId="8" xfId="0" applyFont="1" applyFill="1" applyBorder="1" applyAlignment="1">
      <alignment horizontal="center" vertical="center"/>
    </xf>
    <xf numFmtId="41" fontId="2" fillId="0" borderId="0" xfId="0" applyNumberFormat="1" applyFont="1" applyAlignment="1">
      <alignment horizontal="right" vertical="top"/>
    </xf>
    <xf numFmtId="0" fontId="2" fillId="44" borderId="0" xfId="0" applyFont="1" applyFill="1" applyAlignment="1">
      <alignment horizontal="left" vertical="top" wrapText="1" indent="1"/>
    </xf>
    <xf numFmtId="0" fontId="5" fillId="35" borderId="33" xfId="0" applyFont="1" applyFill="1" applyBorder="1" applyAlignment="1">
      <alignment vertical="center"/>
    </xf>
    <xf numFmtId="0" fontId="5" fillId="0" borderId="34" xfId="0" applyFont="1" applyBorder="1" applyAlignment="1">
      <alignment vertical="center"/>
    </xf>
    <xf numFmtId="0" fontId="5" fillId="35" borderId="34" xfId="0" applyFont="1" applyFill="1" applyBorder="1" applyAlignment="1">
      <alignment vertical="center"/>
    </xf>
    <xf numFmtId="0" fontId="5" fillId="0" borderId="35" xfId="0" applyFont="1" applyBorder="1" applyAlignment="1">
      <alignment vertical="center"/>
    </xf>
    <xf numFmtId="0" fontId="5" fillId="35" borderId="35" xfId="0" applyFont="1" applyFill="1" applyBorder="1" applyAlignment="1">
      <alignment vertical="center"/>
    </xf>
    <xf numFmtId="0" fontId="100" fillId="0" borderId="0" xfId="2828" applyFont="1"/>
    <xf numFmtId="169" fontId="2" fillId="0" borderId="0" xfId="2921" applyNumberFormat="1" applyFont="1"/>
    <xf numFmtId="10" fontId="123" fillId="0" borderId="0" xfId="575" applyNumberFormat="1" applyFont="1"/>
    <xf numFmtId="10" fontId="122" fillId="0" borderId="0" xfId="575" applyNumberFormat="1" applyFont="1"/>
    <xf numFmtId="9" fontId="2" fillId="0" borderId="0" xfId="0" applyNumberFormat="1" applyFont="1" applyAlignment="1">
      <alignment horizontal="right"/>
    </xf>
    <xf numFmtId="0" fontId="3" fillId="0" borderId="0" xfId="513" applyFill="1" applyAlignment="1" applyProtection="1">
      <alignment horizontal="centerContinuous"/>
    </xf>
    <xf numFmtId="41" fontId="2" fillId="42" borderId="33" xfId="0" applyNumberFormat="1" applyFont="1" applyFill="1" applyBorder="1" applyAlignment="1">
      <alignment horizontal="center"/>
    </xf>
    <xf numFmtId="41" fontId="2" fillId="42" borderId="35" xfId="0" applyNumberFormat="1" applyFont="1" applyFill="1" applyBorder="1" applyAlignment="1">
      <alignment horizontal="center"/>
    </xf>
    <xf numFmtId="166" fontId="2" fillId="42" borderId="0" xfId="440" applyNumberFormat="1" applyFont="1" applyFill="1" applyBorder="1" applyAlignment="1">
      <alignment horizontal="right" vertical="top" wrapText="1"/>
    </xf>
    <xf numFmtId="41" fontId="2" fillId="42" borderId="0" xfId="0" applyNumberFormat="1" applyFont="1" applyFill="1" applyAlignment="1">
      <alignment horizontal="right" wrapText="1"/>
    </xf>
    <xf numFmtId="0" fontId="3" fillId="0" borderId="0" xfId="513" applyAlignment="1" applyProtection="1">
      <alignment horizontal="center"/>
    </xf>
    <xf numFmtId="0" fontId="124" fillId="0" borderId="0" xfId="0" applyFont="1" applyAlignment="1">
      <alignment horizontal="center"/>
    </xf>
    <xf numFmtId="41" fontId="124" fillId="0" borderId="0" xfId="0" applyNumberFormat="1" applyFont="1" applyAlignment="1">
      <alignment horizontal="center" vertical="center"/>
    </xf>
    <xf numFmtId="0" fontId="123" fillId="0" borderId="0" xfId="575" applyNumberFormat="1" applyFont="1"/>
    <xf numFmtId="167" fontId="122" fillId="0" borderId="0" xfId="575" applyNumberFormat="1" applyFont="1"/>
    <xf numFmtId="221" fontId="122" fillId="0" borderId="0" xfId="575" applyNumberFormat="1" applyFont="1"/>
    <xf numFmtId="0" fontId="5" fillId="44" borderId="0" xfId="0" applyFont="1" applyFill="1" applyAlignment="1">
      <alignment vertical="center"/>
    </xf>
    <xf numFmtId="0" fontId="2" fillId="44" borderId="0" xfId="0" applyFont="1" applyFill="1"/>
    <xf numFmtId="0" fontId="5" fillId="44" borderId="34" xfId="0" applyFont="1" applyFill="1" applyBorder="1" applyAlignment="1">
      <alignment vertical="center"/>
    </xf>
    <xf numFmtId="167" fontId="2" fillId="0" borderId="0" xfId="575" quotePrefix="1" applyNumberFormat="1" applyFont="1" applyFill="1" applyAlignment="1">
      <alignment horizontal="right" vertical="top" wrapText="1"/>
    </xf>
    <xf numFmtId="0" fontId="114" fillId="0" borderId="0" xfId="2828" applyFont="1"/>
    <xf numFmtId="0" fontId="4" fillId="39" borderId="8" xfId="0" applyFont="1" applyFill="1" applyBorder="1" applyAlignment="1">
      <alignment horizontal="left" wrapText="1"/>
    </xf>
    <xf numFmtId="0" fontId="125" fillId="39" borderId="8" xfId="0" applyFont="1" applyFill="1" applyBorder="1" applyAlignment="1">
      <alignment horizontal="left" wrapText="1"/>
    </xf>
    <xf numFmtId="167" fontId="2" fillId="0" borderId="0" xfId="575" applyNumberFormat="1" applyFont="1"/>
    <xf numFmtId="167" fontId="122" fillId="0" borderId="0" xfId="575" applyNumberFormat="1" applyFont="1" applyBorder="1"/>
    <xf numFmtId="41" fontId="2" fillId="44" borderId="0" xfId="0" applyNumberFormat="1" applyFont="1" applyFill="1" applyAlignment="1">
      <alignment horizontal="right" vertical="top" wrapText="1"/>
    </xf>
    <xf numFmtId="167" fontId="2" fillId="0" borderId="0" xfId="575" applyNumberFormat="1" applyFont="1" applyFill="1" applyAlignment="1">
      <alignment horizontal="right" vertical="top" wrapText="1"/>
    </xf>
    <xf numFmtId="41" fontId="2" fillId="42" borderId="0" xfId="0" applyNumberFormat="1" applyFont="1" applyFill="1" applyAlignment="1">
      <alignment horizontal="right" vertical="top" wrapText="1"/>
    </xf>
    <xf numFmtId="9" fontId="2" fillId="0" borderId="0" xfId="575" applyFont="1" applyFill="1" applyAlignment="1">
      <alignment horizontal="right" vertical="top" wrapText="1"/>
    </xf>
    <xf numFmtId="0" fontId="4" fillId="0" borderId="0" xfId="0" applyFont="1" applyAlignment="1">
      <alignment vertical="center"/>
    </xf>
    <xf numFmtId="166" fontId="126" fillId="0" borderId="37" xfId="2922" applyNumberFormat="1" applyFont="1" applyFill="1" applyBorder="1"/>
    <xf numFmtId="166" fontId="112" fillId="0" borderId="0" xfId="2922" applyNumberFormat="1" applyFont="1" applyFill="1" applyBorder="1"/>
    <xf numFmtId="0" fontId="6" fillId="0" borderId="0" xfId="0" applyFont="1" applyAlignment="1">
      <alignment horizontal="left" wrapText="1"/>
    </xf>
    <xf numFmtId="0" fontId="127" fillId="0" borderId="0" xfId="0" applyFont="1"/>
    <xf numFmtId="0" fontId="100" fillId="0" borderId="0" xfId="0" applyFont="1" applyAlignment="1">
      <alignment vertical="center"/>
    </xf>
    <xf numFmtId="166" fontId="2" fillId="44" borderId="0" xfId="440" applyNumberFormat="1" applyFont="1" applyFill="1" applyBorder="1" applyAlignment="1">
      <alignment horizontal="right" wrapText="1"/>
    </xf>
    <xf numFmtId="166" fontId="5" fillId="38" borderId="0" xfId="440" applyNumberFormat="1" applyFont="1" applyFill="1" applyAlignment="1">
      <alignment wrapText="1"/>
    </xf>
    <xf numFmtId="166" fontId="5" fillId="38" borderId="0" xfId="440" applyNumberFormat="1" applyFont="1" applyFill="1" applyAlignment="1">
      <alignment horizontal="right" wrapText="1"/>
    </xf>
    <xf numFmtId="166" fontId="5" fillId="0" borderId="0" xfId="440" applyNumberFormat="1" applyFont="1" applyFill="1" applyAlignment="1">
      <alignment horizontal="right" wrapText="1"/>
    </xf>
    <xf numFmtId="0" fontId="2" fillId="42" borderId="8" xfId="0" applyFont="1" applyFill="1" applyBorder="1" applyAlignment="1">
      <alignment horizontal="centerContinuous" vertical="center" wrapText="1"/>
    </xf>
    <xf numFmtId="0" fontId="2" fillId="21" borderId="8" xfId="0" applyFont="1" applyFill="1" applyBorder="1" applyAlignment="1">
      <alignment vertical="center" wrapText="1"/>
    </xf>
    <xf numFmtId="0" fontId="2" fillId="0" borderId="0" xfId="0" applyFont="1" applyAlignment="1">
      <alignment vertical="center" wrapText="1"/>
    </xf>
    <xf numFmtId="2" fontId="2" fillId="0" borderId="0" xfId="0" applyNumberFormat="1" applyFont="1" applyAlignment="1">
      <alignment horizontal="right"/>
    </xf>
    <xf numFmtId="3" fontId="2" fillId="0" borderId="0" xfId="0" applyNumberFormat="1" applyFont="1" applyAlignment="1">
      <alignment horizontal="right"/>
    </xf>
    <xf numFmtId="41" fontId="2" fillId="46" borderId="0" xfId="0" applyNumberFormat="1" applyFont="1" applyFill="1" applyAlignment="1">
      <alignment horizontal="right" vertical="top" wrapText="1"/>
    </xf>
    <xf numFmtId="167" fontId="2" fillId="46" borderId="0" xfId="575" quotePrefix="1" applyNumberFormat="1" applyFont="1" applyFill="1" applyAlignment="1">
      <alignment horizontal="right" vertical="top" wrapText="1"/>
    </xf>
    <xf numFmtId="167" fontId="2" fillId="0" borderId="0" xfId="575" quotePrefix="1" applyNumberFormat="1" applyFont="1" applyFill="1" applyAlignment="1">
      <alignment horizontal="center" vertical="top" wrapText="1"/>
    </xf>
    <xf numFmtId="0" fontId="3" fillId="45" borderId="15" xfId="513" applyFill="1" applyBorder="1" applyAlignment="1" applyProtection="1">
      <alignment horizontal="center" vertical="top" wrapText="1" readingOrder="1"/>
    </xf>
    <xf numFmtId="0" fontId="3" fillId="0" borderId="15" xfId="513" applyFill="1" applyBorder="1" applyAlignment="1" applyProtection="1">
      <alignment horizontal="center" vertical="top" wrapText="1" readingOrder="1"/>
    </xf>
    <xf numFmtId="0" fontId="3" fillId="40" borderId="15" xfId="513" applyFill="1" applyBorder="1" applyAlignment="1" applyProtection="1">
      <alignment horizontal="center" vertical="top" wrapText="1" readingOrder="1"/>
    </xf>
    <xf numFmtId="0" fontId="128" fillId="26" borderId="0" xfId="0" applyFont="1" applyFill="1" applyAlignment="1">
      <alignment horizontal="center" vertical="top" wrapText="1" readingOrder="1"/>
    </xf>
    <xf numFmtId="0" fontId="4" fillId="39" borderId="0" xfId="0" applyFont="1" applyFill="1" applyAlignment="1">
      <alignment horizontal="center" vertical="center"/>
    </xf>
    <xf numFmtId="0" fontId="4" fillId="41" borderId="15" xfId="0" applyFont="1" applyFill="1" applyBorder="1" applyAlignment="1">
      <alignment horizontal="left" vertical="top" wrapText="1" readingOrder="1"/>
    </xf>
    <xf numFmtId="0" fontId="4" fillId="41" borderId="15" xfId="0" applyFont="1" applyFill="1" applyBorder="1" applyAlignment="1">
      <alignment horizontal="center" vertical="center" wrapText="1" readingOrder="1"/>
    </xf>
    <xf numFmtId="0" fontId="12" fillId="45" borderId="15" xfId="0" applyFont="1" applyFill="1" applyBorder="1" applyAlignment="1">
      <alignment horizontal="left" vertical="top" wrapText="1" readingOrder="1"/>
    </xf>
    <xf numFmtId="0" fontId="12" fillId="0" borderId="15" xfId="0" applyFont="1" applyBorder="1" applyAlignment="1">
      <alignment horizontal="left" vertical="top" wrapText="1" readingOrder="1"/>
    </xf>
    <xf numFmtId="0" fontId="12" fillId="40" borderId="15" xfId="0" applyFont="1" applyFill="1" applyBorder="1" applyAlignment="1">
      <alignment horizontal="left" vertical="top" wrapText="1" readingOrder="1"/>
    </xf>
    <xf numFmtId="0" fontId="3" fillId="0" borderId="0" xfId="513" applyAlignment="1" applyProtection="1"/>
    <xf numFmtId="222" fontId="2" fillId="0" borderId="0" xfId="2828" applyNumberFormat="1"/>
    <xf numFmtId="220" fontId="2" fillId="0" borderId="0" xfId="2828" applyNumberFormat="1"/>
    <xf numFmtId="44" fontId="2" fillId="0" borderId="0" xfId="2828" applyNumberFormat="1"/>
    <xf numFmtId="221" fontId="2" fillId="0" borderId="0" xfId="2828" applyNumberFormat="1"/>
    <xf numFmtId="10" fontId="2" fillId="0" borderId="0" xfId="2828" applyNumberFormat="1"/>
    <xf numFmtId="0" fontId="2" fillId="0" borderId="0" xfId="2828" quotePrefix="1"/>
    <xf numFmtId="167" fontId="2" fillId="0" borderId="0" xfId="2828" applyNumberFormat="1"/>
    <xf numFmtId="0" fontId="2" fillId="44" borderId="0" xfId="2828" applyFill="1"/>
    <xf numFmtId="211" fontId="2" fillId="0" borderId="0" xfId="2828" applyNumberFormat="1"/>
    <xf numFmtId="223" fontId="2" fillId="0" borderId="0" xfId="2828" applyNumberFormat="1"/>
    <xf numFmtId="2" fontId="2" fillId="0" borderId="0" xfId="2828" applyNumberFormat="1"/>
    <xf numFmtId="224" fontId="2" fillId="0" borderId="0" xfId="2828" applyNumberFormat="1"/>
    <xf numFmtId="1" fontId="2" fillId="0" borderId="0" xfId="2828" applyNumberFormat="1"/>
    <xf numFmtId="0" fontId="5" fillId="42" borderId="0" xfId="0" applyFont="1" applyFill="1" applyAlignment="1">
      <alignment horizontal="left" vertical="top" wrapText="1" indent="4"/>
    </xf>
    <xf numFmtId="167" fontId="2" fillId="42" borderId="0" xfId="575" applyNumberFormat="1" applyFont="1" applyFill="1"/>
    <xf numFmtId="0" fontId="5" fillId="44" borderId="0" xfId="0" applyFont="1" applyFill="1"/>
    <xf numFmtId="41" fontId="5" fillId="44" borderId="0" xfId="0" applyNumberFormat="1" applyFont="1" applyFill="1" applyAlignment="1">
      <alignment horizontal="right"/>
    </xf>
    <xf numFmtId="0" fontId="5" fillId="44" borderId="0" xfId="0" applyFont="1" applyFill="1" applyAlignment="1">
      <alignment horizontal="left" vertical="top" wrapText="1" indent="4"/>
    </xf>
    <xf numFmtId="167" fontId="2" fillId="44" borderId="0" xfId="575" applyNumberFormat="1" applyFont="1" applyFill="1"/>
    <xf numFmtId="167" fontId="2" fillId="42" borderId="0" xfId="0" applyNumberFormat="1" applyFont="1" applyFill="1" applyAlignment="1">
      <alignment horizontal="right"/>
    </xf>
    <xf numFmtId="0" fontId="5" fillId="44" borderId="0" xfId="0" applyFont="1" applyFill="1" applyAlignment="1">
      <alignment horizontal="left" vertical="top" wrapText="1" indent="1"/>
    </xf>
    <xf numFmtId="0" fontId="5" fillId="42" borderId="0" xfId="0" applyFont="1" applyFill="1" applyAlignment="1">
      <alignment horizontal="left" vertical="top" wrapText="1" indent="3"/>
    </xf>
    <xf numFmtId="0" fontId="2" fillId="42" borderId="0" xfId="0" applyFont="1" applyFill="1" applyAlignment="1">
      <alignment horizontal="left" vertical="top" wrapText="1" indent="3"/>
    </xf>
    <xf numFmtId="0" fontId="2" fillId="42" borderId="0" xfId="0" applyFont="1" applyFill="1" applyAlignment="1">
      <alignment horizontal="right"/>
    </xf>
    <xf numFmtId="0" fontId="5" fillId="42" borderId="9" xfId="0" applyFont="1" applyFill="1" applyBorder="1"/>
    <xf numFmtId="41" fontId="5" fillId="42" borderId="9" xfId="0" applyNumberFormat="1" applyFont="1" applyFill="1" applyBorder="1" applyAlignment="1">
      <alignment horizontal="right"/>
    </xf>
    <xf numFmtId="41" fontId="2" fillId="42" borderId="0" xfId="0" applyNumberFormat="1" applyFont="1" applyFill="1"/>
    <xf numFmtId="0" fontId="2" fillId="44" borderId="0" xfId="0" applyFont="1" applyFill="1" applyAlignment="1">
      <alignment horizontal="left" vertical="top" wrapText="1" indent="3"/>
    </xf>
    <xf numFmtId="0" fontId="2" fillId="44" borderId="0" xfId="0" applyFont="1" applyFill="1" applyAlignment="1">
      <alignment horizontal="right"/>
    </xf>
    <xf numFmtId="167" fontId="2" fillId="44" borderId="0" xfId="0" applyNumberFormat="1" applyFont="1" applyFill="1" applyAlignment="1">
      <alignment horizontal="right"/>
    </xf>
    <xf numFmtId="166" fontId="2" fillId="44" borderId="0" xfId="0" applyNumberFormat="1" applyFont="1" applyFill="1"/>
    <xf numFmtId="41" fontId="2" fillId="44" borderId="0" xfId="0" applyNumberFormat="1" applyFont="1" applyFill="1" applyAlignment="1">
      <alignment horizontal="right"/>
    </xf>
    <xf numFmtId="166" fontId="2" fillId="44" borderId="0" xfId="440" applyNumberFormat="1" applyFont="1" applyFill="1" applyAlignment="1">
      <alignment horizontal="right"/>
    </xf>
    <xf numFmtId="41" fontId="2" fillId="44" borderId="0" xfId="0" applyNumberFormat="1" applyFont="1" applyFill="1"/>
    <xf numFmtId="0" fontId="114" fillId="44" borderId="0" xfId="0" applyFont="1" applyFill="1"/>
    <xf numFmtId="0" fontId="5" fillId="44" borderId="0" xfId="0" applyFont="1" applyFill="1" applyAlignment="1">
      <alignment horizontal="left" wrapText="1" indent="1"/>
    </xf>
    <xf numFmtId="0" fontId="5" fillId="44" borderId="9" xfId="0" applyFont="1" applyFill="1" applyBorder="1"/>
    <xf numFmtId="166" fontId="5" fillId="44" borderId="9" xfId="0" applyNumberFormat="1" applyFont="1" applyFill="1" applyBorder="1" applyAlignment="1">
      <alignment horizontal="right"/>
    </xf>
    <xf numFmtId="43" fontId="2" fillId="44" borderId="0" xfId="0" applyNumberFormat="1" applyFont="1" applyFill="1"/>
    <xf numFmtId="166" fontId="5" fillId="44" borderId="0" xfId="0" applyNumberFormat="1" applyFont="1" applyFill="1" applyAlignment="1">
      <alignment horizontal="right"/>
    </xf>
    <xf numFmtId="0" fontId="3" fillId="44" borderId="0" xfId="513" applyFill="1" applyAlignment="1" applyProtection="1">
      <alignment horizontal="centerContinuous"/>
    </xf>
    <xf numFmtId="0" fontId="5" fillId="44" borderId="0" xfId="0" applyFont="1" applyFill="1" applyAlignment="1">
      <alignment horizontal="center" vertical="center"/>
    </xf>
    <xf numFmtId="0" fontId="4" fillId="44" borderId="0" xfId="0" applyFont="1" applyFill="1" applyAlignment="1">
      <alignment vertical="center" wrapText="1"/>
    </xf>
    <xf numFmtId="166" fontId="2" fillId="44" borderId="0" xfId="0" applyNumberFormat="1" applyFont="1" applyFill="1" applyAlignment="1">
      <alignment horizontal="right"/>
    </xf>
    <xf numFmtId="165" fontId="2" fillId="44" borderId="0" xfId="0" applyNumberFormat="1" applyFont="1" applyFill="1" applyAlignment="1">
      <alignment horizontal="right"/>
    </xf>
    <xf numFmtId="43" fontId="2" fillId="44" borderId="0" xfId="0" applyNumberFormat="1" applyFont="1" applyFill="1" applyAlignment="1">
      <alignment horizontal="right"/>
    </xf>
    <xf numFmtId="9" fontId="2" fillId="44" borderId="0" xfId="0" applyNumberFormat="1" applyFont="1" applyFill="1" applyAlignment="1">
      <alignment horizontal="right"/>
    </xf>
    <xf numFmtId="8" fontId="2" fillId="44" borderId="0" xfId="0" applyNumberFormat="1" applyFont="1" applyFill="1" applyAlignment="1">
      <alignment horizontal="right"/>
    </xf>
    <xf numFmtId="219" fontId="2" fillId="44" borderId="0" xfId="440" applyNumberFormat="1" applyFont="1" applyFill="1" applyAlignment="1">
      <alignment horizontal="right"/>
    </xf>
    <xf numFmtId="41" fontId="2" fillId="44" borderId="0" xfId="0" applyNumberFormat="1" applyFont="1" applyFill="1" applyAlignment="1">
      <alignment horizontal="right" wrapText="1"/>
    </xf>
    <xf numFmtId="43" fontId="2" fillId="44" borderId="0" xfId="440" applyFont="1" applyFill="1" applyBorder="1" applyAlignment="1">
      <alignment horizontal="right"/>
    </xf>
    <xf numFmtId="43" fontId="2" fillId="44" borderId="0" xfId="440" applyFont="1" applyFill="1" applyAlignment="1">
      <alignment horizontal="right"/>
    </xf>
    <xf numFmtId="43" fontId="5" fillId="44" borderId="0" xfId="440" applyFont="1" applyFill="1" applyAlignment="1">
      <alignment horizontal="right"/>
    </xf>
    <xf numFmtId="168" fontId="2" fillId="44" borderId="0" xfId="0" applyNumberFormat="1" applyFont="1" applyFill="1" applyAlignment="1">
      <alignment horizontal="right"/>
    </xf>
    <xf numFmtId="2" fontId="2" fillId="44" borderId="0" xfId="0" applyNumberFormat="1" applyFont="1" applyFill="1"/>
    <xf numFmtId="41" fontId="5" fillId="44" borderId="0" xfId="0" applyNumberFormat="1" applyFont="1" applyFill="1"/>
    <xf numFmtId="166" fontId="2" fillId="44" borderId="0" xfId="440" applyNumberFormat="1" applyFont="1" applyFill="1"/>
    <xf numFmtId="168" fontId="2" fillId="44" borderId="0" xfId="0" applyNumberFormat="1" applyFont="1" applyFill="1"/>
    <xf numFmtId="41" fontId="114" fillId="44" borderId="0" xfId="0" applyNumberFormat="1" applyFont="1" applyFill="1"/>
    <xf numFmtId="9" fontId="2" fillId="44" borderId="0" xfId="575" applyFont="1" applyFill="1"/>
    <xf numFmtId="43" fontId="2" fillId="44" borderId="0" xfId="440" applyFont="1" applyFill="1"/>
    <xf numFmtId="168" fontId="5" fillId="44" borderId="0" xfId="0" applyNumberFormat="1" applyFont="1" applyFill="1" applyAlignment="1">
      <alignment horizontal="right"/>
    </xf>
    <xf numFmtId="0" fontId="2" fillId="42" borderId="0" xfId="0" applyFont="1" applyFill="1" applyAlignment="1">
      <alignment horizontal="left" indent="2"/>
    </xf>
    <xf numFmtId="0" fontId="2" fillId="42" borderId="0" xfId="0" applyFont="1" applyFill="1" applyAlignment="1">
      <alignment horizontal="left" wrapText="1" indent="2"/>
    </xf>
    <xf numFmtId="0" fontId="2" fillId="44" borderId="0" xfId="0" applyFont="1" applyFill="1" applyAlignment="1">
      <alignment horizontal="left" indent="2"/>
    </xf>
    <xf numFmtId="0" fontId="5" fillId="44" borderId="0" xfId="0" applyFont="1" applyFill="1" applyAlignment="1">
      <alignment horizontal="left" indent="4"/>
    </xf>
    <xf numFmtId="41" fontId="5" fillId="44" borderId="28" xfId="0" applyNumberFormat="1" applyFont="1" applyFill="1" applyBorder="1" applyAlignment="1">
      <alignment horizontal="right"/>
    </xf>
    <xf numFmtId="0" fontId="5" fillId="42" borderId="34" xfId="0" applyFont="1" applyFill="1" applyBorder="1" applyAlignment="1">
      <alignment vertical="center"/>
    </xf>
    <xf numFmtId="0" fontId="2" fillId="44" borderId="0" xfId="0" applyFont="1" applyFill="1" applyAlignment="1">
      <alignment horizontal="center" vertical="center" wrapText="1"/>
    </xf>
    <xf numFmtId="0" fontId="5" fillId="44" borderId="0" xfId="0" applyFont="1" applyFill="1" applyAlignment="1">
      <alignment horizontal="center" vertical="center" wrapText="1"/>
    </xf>
    <xf numFmtId="0" fontId="112" fillId="44" borderId="0" xfId="0" applyFont="1" applyFill="1" applyAlignment="1">
      <alignment horizontal="center" vertical="center"/>
    </xf>
    <xf numFmtId="0" fontId="112" fillId="44" borderId="0" xfId="0" applyFont="1" applyFill="1" applyAlignment="1">
      <alignment horizontal="center"/>
    </xf>
    <xf numFmtId="41" fontId="2" fillId="44" borderId="0" xfId="0" applyNumberFormat="1" applyFont="1" applyFill="1" applyAlignment="1">
      <alignment horizontal="center"/>
    </xf>
    <xf numFmtId="167" fontId="2" fillId="44" borderId="0" xfId="575" applyNumberFormat="1" applyFont="1" applyFill="1" applyBorder="1" applyAlignment="1">
      <alignment horizontal="right" vertical="top" wrapText="1"/>
    </xf>
    <xf numFmtId="166" fontId="2" fillId="44" borderId="0" xfId="440" applyNumberFormat="1" applyFont="1" applyFill="1" applyBorder="1" applyAlignment="1">
      <alignment horizontal="right" vertical="top" wrapText="1"/>
    </xf>
    <xf numFmtId="167" fontId="2" fillId="44" borderId="0" xfId="575" applyNumberFormat="1" applyFont="1" applyFill="1" applyAlignment="1">
      <alignment horizontal="right" vertical="top" wrapText="1"/>
    </xf>
    <xf numFmtId="0" fontId="2" fillId="44" borderId="0" xfId="0" applyFont="1" applyFill="1" applyAlignment="1">
      <alignment horizontal="right" vertical="top" wrapText="1"/>
    </xf>
    <xf numFmtId="9" fontId="2" fillId="44" borderId="0" xfId="575" applyFont="1" applyFill="1" applyBorder="1" applyAlignment="1">
      <alignment horizontal="right" vertical="top" wrapText="1"/>
    </xf>
    <xf numFmtId="3" fontId="98" fillId="44" borderId="0" xfId="0" applyNumberFormat="1" applyFont="1" applyFill="1"/>
    <xf numFmtId="166" fontId="2" fillId="44" borderId="0" xfId="440" applyNumberFormat="1" applyFont="1" applyFill="1" applyBorder="1"/>
    <xf numFmtId="9" fontId="2" fillId="44" borderId="0" xfId="575" applyFont="1" applyFill="1" applyBorder="1"/>
    <xf numFmtId="0" fontId="2" fillId="44" borderId="0" xfId="0" applyFont="1" applyFill="1" applyAlignment="1">
      <alignment horizontal="centerContinuous"/>
    </xf>
    <xf numFmtId="0" fontId="5" fillId="44" borderId="0" xfId="0" applyFont="1" applyFill="1" applyAlignment="1">
      <alignment horizontal="center"/>
    </xf>
    <xf numFmtId="166" fontId="2" fillId="44" borderId="0" xfId="440" applyNumberFormat="1" applyFont="1" applyFill="1" applyBorder="1" applyAlignment="1">
      <alignment horizontal="center"/>
    </xf>
    <xf numFmtId="167" fontId="2" fillId="44" borderId="0" xfId="575" applyNumberFormat="1" applyFont="1" applyFill="1" applyBorder="1" applyAlignment="1">
      <alignment horizontal="right"/>
    </xf>
    <xf numFmtId="43" fontId="2" fillId="44" borderId="0" xfId="440" applyFont="1" applyFill="1" applyBorder="1"/>
    <xf numFmtId="41" fontId="124" fillId="44" borderId="0" xfId="0" applyNumberFormat="1" applyFont="1" applyFill="1" applyAlignment="1">
      <alignment horizontal="center" vertical="center"/>
    </xf>
    <xf numFmtId="43" fontId="122" fillId="44" borderId="0" xfId="0" applyNumberFormat="1" applyFont="1" applyFill="1"/>
    <xf numFmtId="0" fontId="2" fillId="44" borderId="0" xfId="0" applyFont="1" applyFill="1" applyAlignment="1">
      <alignment horizontal="center"/>
    </xf>
    <xf numFmtId="0" fontId="5" fillId="42" borderId="35" xfId="0" applyFont="1" applyFill="1" applyBorder="1" applyAlignment="1">
      <alignment vertical="center"/>
    </xf>
    <xf numFmtId="0" fontId="2" fillId="0" borderId="8" xfId="0" applyFont="1" applyBorder="1" applyAlignment="1">
      <alignment horizontal="center" wrapText="1"/>
    </xf>
    <xf numFmtId="41" fontId="5" fillId="0" borderId="36" xfId="0" applyNumberFormat="1" applyFont="1" applyBorder="1" applyAlignment="1">
      <alignment horizontal="right"/>
    </xf>
    <xf numFmtId="0" fontId="2" fillId="42" borderId="0" xfId="2828" applyFill="1" applyAlignment="1">
      <alignment horizontal="center" vertical="top" wrapText="1"/>
    </xf>
    <xf numFmtId="2" fontId="2" fillId="0" borderId="0" xfId="575" applyNumberFormat="1" applyFont="1"/>
    <xf numFmtId="41" fontId="2" fillId="0" borderId="34" xfId="0" quotePrefix="1" applyNumberFormat="1" applyFont="1" applyBorder="1" applyAlignment="1">
      <alignment horizontal="center"/>
    </xf>
    <xf numFmtId="0" fontId="2" fillId="42" borderId="0" xfId="2828" quotePrefix="1" applyFill="1" applyAlignment="1">
      <alignment horizontal="center" vertical="top" wrapText="1"/>
    </xf>
    <xf numFmtId="0" fontId="2" fillId="42" borderId="0" xfId="2828" applyFill="1" applyAlignment="1">
      <alignment horizontal="center" vertical="top"/>
    </xf>
    <xf numFmtId="167" fontId="2" fillId="42" borderId="0" xfId="2828" applyNumberFormat="1" applyFill="1" applyAlignment="1">
      <alignment horizontal="center" vertical="top"/>
    </xf>
    <xf numFmtId="0" fontId="129" fillId="0" borderId="0" xfId="2828" applyFont="1"/>
    <xf numFmtId="1" fontId="2" fillId="0" borderId="0" xfId="0" applyNumberFormat="1" applyFont="1"/>
    <xf numFmtId="220" fontId="2" fillId="0" borderId="0" xfId="0" applyNumberFormat="1" applyFont="1"/>
    <xf numFmtId="0" fontId="114" fillId="0" borderId="0" xfId="0" applyFont="1"/>
    <xf numFmtId="0" fontId="2" fillId="0" borderId="0" xfId="0" applyFont="1" applyAlignment="1">
      <alignment horizontal="centerContinuous"/>
    </xf>
    <xf numFmtId="0" fontId="5" fillId="0" borderId="0" xfId="0" applyFont="1" applyAlignment="1">
      <alignment horizontal="center"/>
    </xf>
    <xf numFmtId="166" fontId="2" fillId="0" borderId="0" xfId="440" applyNumberFormat="1" applyFont="1" applyFill="1" applyBorder="1" applyAlignment="1">
      <alignment horizontal="center"/>
    </xf>
    <xf numFmtId="166" fontId="2" fillId="0" borderId="0" xfId="440" applyNumberFormat="1" applyFont="1" applyFill="1" applyBorder="1"/>
    <xf numFmtId="166" fontId="2" fillId="0" borderId="0" xfId="440" applyNumberFormat="1" applyFont="1" applyFill="1" applyBorder="1" applyAlignment="1">
      <alignment horizontal="right" vertical="top" wrapText="1"/>
    </xf>
    <xf numFmtId="167" fontId="2" fillId="0" borderId="0" xfId="575" applyNumberFormat="1" applyFont="1" applyFill="1" applyBorder="1" applyAlignment="1">
      <alignment horizontal="right"/>
    </xf>
    <xf numFmtId="43" fontId="2" fillId="0" borderId="0" xfId="440" applyFont="1" applyFill="1" applyBorder="1"/>
    <xf numFmtId="0" fontId="2" fillId="0" borderId="0" xfId="2828" applyAlignment="1">
      <alignment horizontal="left" wrapText="1"/>
    </xf>
    <xf numFmtId="0" fontId="98" fillId="0" borderId="0" xfId="2828" applyFont="1" applyAlignment="1">
      <alignment horizontal="left" wrapText="1"/>
    </xf>
    <xf numFmtId="0" fontId="6" fillId="0" borderId="0" xfId="2829" applyFont="1" applyAlignment="1">
      <alignment horizontal="left" wrapText="1"/>
    </xf>
  </cellXfs>
  <cellStyles count="2923">
    <cellStyle name="$" xfId="1" xr:uid="{00000000-0005-0000-0000-000000000000}"/>
    <cellStyle name="$m" xfId="2" xr:uid="{00000000-0005-0000-0000-000001000000}"/>
    <cellStyle name="$q" xfId="3" xr:uid="{00000000-0005-0000-0000-000002000000}"/>
    <cellStyle name="$q*" xfId="4" xr:uid="{00000000-0005-0000-0000-000003000000}"/>
    <cellStyle name="$qA" xfId="5" xr:uid="{00000000-0005-0000-0000-000004000000}"/>
    <cellStyle name="$qRange" xfId="6" xr:uid="{00000000-0005-0000-0000-000005000000}"/>
    <cellStyle name="@_text" xfId="7" xr:uid="{00000000-0005-0000-0000-000006000000}"/>
    <cellStyle name="@_text_031008.Hengmei.WP BS Bonnie" xfId="8" xr:uid="{00000000-0005-0000-0000-000007000000}"/>
    <cellStyle name="@_text_20040630.Amcor.WP.updated" xfId="9" xr:uid="{00000000-0005-0000-0000-000008000000}"/>
    <cellStyle name="@_text_book21" xfId="10" xr:uid="{00000000-0005-0000-0000-000009000000}"/>
    <cellStyle name="@_text_CN GAAP  US GAAP analysis" xfId="11" xr:uid="{00000000-0005-0000-0000-00000A000000}"/>
    <cellStyle name="@_text_Fixed assets" xfId="12" xr:uid="{00000000-0005-0000-0000-00000B000000}"/>
    <cellStyle name="@_text_GE Dalian PBC 20041231" xfId="13" xr:uid="{00000000-0005-0000-0000-00000C000000}"/>
    <cellStyle name="@_text_Hengmei.2004 Hardclose.PRC Unadjusted audit differences" xfId="14" xr:uid="{00000000-0005-0000-0000-00000D000000}"/>
    <cellStyle name="@_text_KPMG-Chenchao" xfId="15" xr:uid="{00000000-0005-0000-0000-00000E000000}"/>
    <cellStyle name="@_text_sheet" xfId="16" xr:uid="{00000000-0005-0000-0000-00000F000000}"/>
    <cellStyle name="@_text_Working paper of JQ" xfId="17" xr:uid="{00000000-0005-0000-0000-000010000000}"/>
    <cellStyle name="_041231.GEDL.WP.dd" xfId="18" xr:uid="{00000000-0005-0000-0000-000011000000}"/>
    <cellStyle name="_122003001_Report" xfId="19" xr:uid="{00000000-0005-0000-0000-000012000000}"/>
    <cellStyle name="_Accounting Monthly Report -Sep05" xfId="20" xr:uid="{00000000-0005-0000-0000-000013000000}"/>
    <cellStyle name="_Accounting Monthly Report -Sep05 2" xfId="2833" xr:uid="{DC0DFC8F-38C7-4DAF-99C1-01E8571AE453}"/>
    <cellStyle name="_Additional $ 98.7 K" xfId="21" xr:uid="{00000000-0005-0000-0000-000014000000}"/>
    <cellStyle name="_Additional $ 98.7 K 2" xfId="22" xr:uid="{00000000-0005-0000-0000-000015000000}"/>
    <cellStyle name="_Additional $ 98.7 K 2 2" xfId="23" xr:uid="{00000000-0005-0000-0000-000016000000}"/>
    <cellStyle name="_Additional $ 98.7 K 2 2 2" xfId="2835" xr:uid="{31816306-6F5B-4BE8-9703-A568749CBE11}"/>
    <cellStyle name="_Additional $ 98.7 K 2 3" xfId="2834" xr:uid="{7F799050-032F-4DB9-A399-B177C18A4B77}"/>
    <cellStyle name="_Additional $ 98.7 K 3" xfId="24" xr:uid="{00000000-0005-0000-0000-000017000000}"/>
    <cellStyle name="_Additional $ 98.7 K 3 2" xfId="2836" xr:uid="{2F416001-F459-4F94-BABE-9409D206DBF1}"/>
    <cellStyle name="_Additional $ 98.7 K_China as on Dec 31 2008" xfId="25" xr:uid="{00000000-0005-0000-0000-000018000000}"/>
    <cellStyle name="_Additional $ 98.7 K_China as on Dec 31 2008 2" xfId="2837" xr:uid="{E879A08B-2A3C-488E-80B3-9855D49D8425}"/>
    <cellStyle name="_Back Up File Hungary August" xfId="26" xr:uid="{00000000-0005-0000-0000-000019000000}"/>
    <cellStyle name="_Book1" xfId="27" xr:uid="{00000000-0005-0000-0000-00001A000000}"/>
    <cellStyle name="_Book1 2" xfId="28" xr:uid="{00000000-0005-0000-0000-00001B000000}"/>
    <cellStyle name="_Book1 2 2" xfId="29" xr:uid="{00000000-0005-0000-0000-00001C000000}"/>
    <cellStyle name="_Book1 2 2 2" xfId="2839" xr:uid="{017B86EE-47D1-47B7-BF5B-A6E329977FD5}"/>
    <cellStyle name="_Book1 2 3" xfId="2838" xr:uid="{76014820-B898-4D23-90BA-F99FE8DEBE89}"/>
    <cellStyle name="_Book1 3" xfId="30" xr:uid="{00000000-0005-0000-0000-00001D000000}"/>
    <cellStyle name="_Book1 3 2" xfId="2840" xr:uid="{E8FCE6D6-E091-406A-900F-30AF502DCE0C}"/>
    <cellStyle name="_Book1_China as on Dec 31 2008" xfId="31" xr:uid="{00000000-0005-0000-0000-00001E000000}"/>
    <cellStyle name="_Book1_China as on Dec 31 2008 2" xfId="2841" xr:uid="{BCFB683E-135D-4DA5-A791-0FDDEAAEB431}"/>
    <cellStyle name="_book21" xfId="32" xr:uid="{00000000-0005-0000-0000-00001F000000}"/>
    <cellStyle name="_book21 2" xfId="2842" xr:uid="{9C409BE6-E1FC-4FCD-AE60-4344AEE2A4F2}"/>
    <cellStyle name="_Cash advance Aging Report" xfId="33" xr:uid="{00000000-0005-0000-0000-000020000000}"/>
    <cellStyle name="_China as on Dec 31 2008" xfId="34" xr:uid="{00000000-0005-0000-0000-000021000000}"/>
    <cellStyle name="_China as on Dec 31 2008 2" xfId="2843" xr:uid="{83FBCFCA-7953-4969-871F-B77880BA73F8}"/>
    <cellStyle name="_CN GAAP  US GAAP analysis" xfId="35" xr:uid="{00000000-0005-0000-0000-000022000000}"/>
    <cellStyle name="_CN GAAP  US GAAP analysis 2" xfId="2844" xr:uid="{AE5D852B-7302-4CED-AE91-518D3D3DE57C}"/>
    <cellStyle name="_Consolidated OP Plan" xfId="36" xr:uid="{00000000-0005-0000-0000-000023000000}"/>
    <cellStyle name="_Derivative Disclosure FAS 161" xfId="37" xr:uid="{00000000-0005-0000-0000-000024000000}"/>
    <cellStyle name="_Derivative Disclosure FAS 161 2" xfId="38" xr:uid="{00000000-0005-0000-0000-000025000000}"/>
    <cellStyle name="_Derivative Disclosure FAS 161 2 2" xfId="39" xr:uid="{00000000-0005-0000-0000-000026000000}"/>
    <cellStyle name="_Derivative Disclosure FAS 161 2 2 2" xfId="2846" xr:uid="{B24063AD-9DB4-4004-9838-E9EA0FD822ED}"/>
    <cellStyle name="_Derivative Disclosure FAS 161 2 3" xfId="2845" xr:uid="{4BBE74AE-FD34-40A9-B744-1B62A75AB02D}"/>
    <cellStyle name="_Derivative Disclosure FAS 161 3" xfId="40" xr:uid="{00000000-0005-0000-0000-000027000000}"/>
    <cellStyle name="_Derivative Disclosure FAS 161 3 2" xfId="2847" xr:uid="{40C30A52-644A-4888-9B58-735A698ABD43}"/>
    <cellStyle name="_Derivatives Reporting -China-A30_Dec07" xfId="41" xr:uid="{00000000-0005-0000-0000-000028000000}"/>
    <cellStyle name="_Derivatives Reporting -China-A30_Dec07 2" xfId="2848" xr:uid="{98068CB4-BA48-41E0-922F-317495B46610}"/>
    <cellStyle name="_Derivatives Reporting -China-Mar08" xfId="42" xr:uid="{00000000-0005-0000-0000-000029000000}"/>
    <cellStyle name="_Derivatives Reporting -China-Mar08 2" xfId="2849" xr:uid="{5E99723E-143F-4D88-A6B7-53911ACECF0A}"/>
    <cellStyle name="_Fixed assets" xfId="43" xr:uid="{00000000-0005-0000-0000-00002A000000}"/>
    <cellStyle name="_Fixed assets 2" xfId="2850" xr:uid="{129E4BDE-4445-40AB-88F5-1E0FA0303544}"/>
    <cellStyle name="_KPMG FA adjustment for 2004" xfId="44" xr:uid="{00000000-0005-0000-0000-00002B000000}"/>
    <cellStyle name="_KPMG FA adjustment for 2004 2" xfId="2851" xr:uid="{69C25E35-ADAE-416D-B443-80D754B102BE}"/>
    <cellStyle name="_KPMG-Chenchao" xfId="45" xr:uid="{00000000-0005-0000-0000-00002C000000}"/>
    <cellStyle name="_KPMG-Chenchao 2" xfId="2852" xr:uid="{1DFD33C8-A51C-4CF6-97F5-D6ED656A0B58}"/>
    <cellStyle name="_OP 08_Capex_Sample" xfId="46" xr:uid="{00000000-0005-0000-0000-00002D000000}"/>
    <cellStyle name="_P229 Consolidated Dec - 07" xfId="47" xr:uid="{00000000-0005-0000-0000-00002E000000}"/>
    <cellStyle name="_Reporting Calendar-2006 Controllership Global " xfId="48" xr:uid="{00000000-0005-0000-0000-00002F000000}"/>
    <cellStyle name="_Reporting Calendar-2006 Controllership Global  2" xfId="49" xr:uid="{00000000-0005-0000-0000-000030000000}"/>
    <cellStyle name="_Reporting Calendar-2006 Controllership Global  2 2" xfId="50" xr:uid="{00000000-0005-0000-0000-000031000000}"/>
    <cellStyle name="_Reporting Calendar-2006 Controllership Global  2 2 2" xfId="2854" xr:uid="{FA107CE5-CC0B-4071-883D-43683830F94C}"/>
    <cellStyle name="_Reporting Calendar-2006 Controllership Global  2 3" xfId="2853" xr:uid="{3265A9CE-AB39-4043-A97E-A5AA370916DE}"/>
    <cellStyle name="_Reporting Calendar-2006 Controllership Global  3" xfId="51" xr:uid="{00000000-0005-0000-0000-000032000000}"/>
    <cellStyle name="_Reporting Calendar-2006 Controllership Global  3 2" xfId="2855" xr:uid="{1A914F43-5EC9-4C43-A96C-4CB5394388A0}"/>
    <cellStyle name="_Reporting Calendar-2006 Controllership Global _China as on Dec 31 2008" xfId="52" xr:uid="{00000000-0005-0000-0000-000033000000}"/>
    <cellStyle name="_Reporting Calendar-2006 Controllership Global _China as on Dec 31 2008 2" xfId="2856" xr:uid="{ADFF3BE8-B57A-476A-86A9-22EA56ED43BB}"/>
    <cellStyle name="_revenue report" xfId="53" xr:uid="{00000000-0005-0000-0000-000034000000}"/>
    <cellStyle name="_Tracker July 06" xfId="54" xr:uid="{00000000-0005-0000-0000-000035000000}"/>
    <cellStyle name="_Tracker July 06 2" xfId="55" xr:uid="{00000000-0005-0000-0000-000036000000}"/>
    <cellStyle name="_Tracker July 06 2 2" xfId="56" xr:uid="{00000000-0005-0000-0000-000037000000}"/>
    <cellStyle name="_Tracker July 06 2 2 2" xfId="2858" xr:uid="{D2C7D8F5-AB94-4AA8-8FAE-18375C59B2AE}"/>
    <cellStyle name="_Tracker July 06 2 3" xfId="2857" xr:uid="{40BEDCA3-198B-47EE-8EEB-CA267794AB87}"/>
    <cellStyle name="_Tracker July 06 3" xfId="57" xr:uid="{00000000-0005-0000-0000-000038000000}"/>
    <cellStyle name="_Tracker July 06 3 2" xfId="2859" xr:uid="{72B0FAA5-2F31-48B2-97C2-1AA81FB59048}"/>
    <cellStyle name="_Tracker July 06_China as on Dec 31 2008" xfId="58" xr:uid="{00000000-0005-0000-0000-000039000000}"/>
    <cellStyle name="_Tracker July 06_China as on Dec 31 2008 2" xfId="2860" xr:uid="{07B2940F-0B67-4514-BE0E-46921CDB9B99}"/>
    <cellStyle name="_Un--Jun" xfId="59" xr:uid="{00000000-0005-0000-0000-00003A000000}"/>
    <cellStyle name="_Unsign SLA--Aug" xfId="60" xr:uid="{00000000-0005-0000-0000-00003B000000}"/>
    <cellStyle name="_unsign SLA--May-update" xfId="61" xr:uid="{00000000-0005-0000-0000-00003C000000}"/>
    <cellStyle name="_Unsign SLA--Sep" xfId="62" xr:uid="{00000000-0005-0000-0000-00003D000000}"/>
    <cellStyle name="_Unsigned SOW-Jul YTD" xfId="63" xr:uid="{00000000-0005-0000-0000-00003E000000}"/>
    <cellStyle name="{Comma [0]}" xfId="64" xr:uid="{00000000-0005-0000-0000-00003F000000}"/>
    <cellStyle name="{Comma}" xfId="65" xr:uid="{00000000-0005-0000-0000-000040000000}"/>
    <cellStyle name="{Date}" xfId="66" xr:uid="{00000000-0005-0000-0000-000041000000}"/>
    <cellStyle name="{Month}" xfId="67" xr:uid="{00000000-0005-0000-0000-000042000000}"/>
    <cellStyle name="{Percent}" xfId="68" xr:uid="{00000000-0005-0000-0000-000043000000}"/>
    <cellStyle name="{Thousand [0]}" xfId="69" xr:uid="{00000000-0005-0000-0000-000044000000}"/>
    <cellStyle name="{Thousand}" xfId="70" xr:uid="{00000000-0005-0000-0000-000045000000}"/>
    <cellStyle name="£ BP" xfId="71" xr:uid="{00000000-0005-0000-0000-000046000000}"/>
    <cellStyle name="£ BP 2" xfId="72" xr:uid="{00000000-0005-0000-0000-000047000000}"/>
    <cellStyle name="¥ JY" xfId="73" xr:uid="{00000000-0005-0000-0000-000048000000}"/>
    <cellStyle name="¥ JY 2" xfId="74" xr:uid="{00000000-0005-0000-0000-000049000000}"/>
    <cellStyle name="20% - Accent1" xfId="75" builtinId="30" customBuiltin="1"/>
    <cellStyle name="20% - Accent2" xfId="76" builtinId="34" customBuiltin="1"/>
    <cellStyle name="20% - Accent3" xfId="77" builtinId="38" customBuiltin="1"/>
    <cellStyle name="20% - Accent4" xfId="78" builtinId="42" customBuiltin="1"/>
    <cellStyle name="20% - Accent5" xfId="79" builtinId="46" customBuiltin="1"/>
    <cellStyle name="20% - Accent6" xfId="80" builtinId="50" customBuiltin="1"/>
    <cellStyle name="40% - Accent1" xfId="81" builtinId="31" customBuiltin="1"/>
    <cellStyle name="40% - Accent2" xfId="82" builtinId="35" customBuiltin="1"/>
    <cellStyle name="40% - Accent3" xfId="83" builtinId="39" customBuiltin="1"/>
    <cellStyle name="40% - Accent4" xfId="84" builtinId="43" customBuiltin="1"/>
    <cellStyle name="40% - Accent5" xfId="85" builtinId="47" customBuiltin="1"/>
    <cellStyle name="40% - Accent6" xfId="86" builtinId="51" customBuiltin="1"/>
    <cellStyle name="60% - Accent1" xfId="87" builtinId="32" customBuiltin="1"/>
    <cellStyle name="60% - Accent2" xfId="88" builtinId="36" customBuiltin="1"/>
    <cellStyle name="60% - Accent3" xfId="89" builtinId="40" customBuiltin="1"/>
    <cellStyle name="60% - Accent4" xfId="90" builtinId="44" customBuiltin="1"/>
    <cellStyle name="60% - Accent5" xfId="91" builtinId="48" customBuiltin="1"/>
    <cellStyle name="60% - Accent6" xfId="92" builtinId="52" customBuiltin="1"/>
    <cellStyle name="Accent1" xfId="93" builtinId="29" customBuiltin="1"/>
    <cellStyle name="Accent2" xfId="94" builtinId="33" customBuiltin="1"/>
    <cellStyle name="Accent3" xfId="95" builtinId="37" customBuiltin="1"/>
    <cellStyle name="Accent4" xfId="96" builtinId="41" customBuiltin="1"/>
    <cellStyle name="Accent5" xfId="97" builtinId="45" customBuiltin="1"/>
    <cellStyle name="Accent6" xfId="98" builtinId="49" customBuiltin="1"/>
    <cellStyle name="al" xfId="99" xr:uid="{00000000-0005-0000-0000-000062000000}"/>
    <cellStyle name="background" xfId="100" xr:uid="{00000000-0005-0000-0000-000063000000}"/>
    <cellStyle name="Bad" xfId="101" builtinId="27" customBuiltin="1"/>
    <cellStyle name="banner" xfId="102" xr:uid="{00000000-0005-0000-0000-000065000000}"/>
    <cellStyle name="Body" xfId="103" xr:uid="{00000000-0005-0000-0000-000066000000}"/>
    <cellStyle name="Bold/Border" xfId="104" xr:uid="{00000000-0005-0000-0000-000067000000}"/>
    <cellStyle name="Bullet" xfId="105" xr:uid="{00000000-0005-0000-0000-000068000000}"/>
    <cellStyle name="Bullet 2" xfId="106" xr:uid="{00000000-0005-0000-0000-000069000000}"/>
    <cellStyle name="c" xfId="107" xr:uid="{00000000-0005-0000-0000-00006A000000}"/>
    <cellStyle name="c_Aing report" xfId="108" xr:uid="{00000000-0005-0000-0000-00006B000000}"/>
    <cellStyle name="c_Aing report 2" xfId="109" xr:uid="{00000000-0005-0000-0000-00006C000000}"/>
    <cellStyle name="c_AR" xfId="110" xr:uid="{00000000-0005-0000-0000-00006D000000}"/>
    <cellStyle name="c_AR 2" xfId="111" xr:uid="{00000000-0005-0000-0000-00006E000000}"/>
    <cellStyle name="c_Bal Sheets" xfId="112" xr:uid="{00000000-0005-0000-0000-00006F000000}"/>
    <cellStyle name="c_Bal Sheets (2)" xfId="113" xr:uid="{00000000-0005-0000-0000-000070000000}"/>
    <cellStyle name="c_Bal Sheets (2)_Aing report" xfId="114" xr:uid="{00000000-0005-0000-0000-000071000000}"/>
    <cellStyle name="c_Bal Sheets (2)_Aing report 2" xfId="115" xr:uid="{00000000-0005-0000-0000-000072000000}"/>
    <cellStyle name="c_Bal Sheets (2)_AR" xfId="116" xr:uid="{00000000-0005-0000-0000-000073000000}"/>
    <cellStyle name="c_Bal Sheets (2)_AR 2" xfId="117" xr:uid="{00000000-0005-0000-0000-000074000000}"/>
    <cellStyle name="c_Bal Sheets (2)_Base HC" xfId="118" xr:uid="{00000000-0005-0000-0000-000075000000}"/>
    <cellStyle name="c_Bal Sheets (2)_Base HC 2" xfId="119" xr:uid="{00000000-0005-0000-0000-000076000000}"/>
    <cellStyle name="c_Bal Sheets (2)_Base P&amp;L" xfId="120" xr:uid="{00000000-0005-0000-0000-000077000000}"/>
    <cellStyle name="c_Bal Sheets (2)_Base P&amp;L 2" xfId="121" xr:uid="{00000000-0005-0000-0000-000078000000}"/>
    <cellStyle name="c_Bal Sheets (2)_Capex" xfId="122" xr:uid="{00000000-0005-0000-0000-000079000000}"/>
    <cellStyle name="c_Bal Sheets (2)_Capex 2" xfId="123" xr:uid="{00000000-0005-0000-0000-00007A000000}"/>
    <cellStyle name="c_Bal Sheets (2)_China as on Dec 31 2008" xfId="124" xr:uid="{00000000-0005-0000-0000-00007B000000}"/>
    <cellStyle name="c_Bal Sheets (2)_China as on Dec 31 2008 2" xfId="125" xr:uid="{00000000-0005-0000-0000-00007C000000}"/>
    <cellStyle name="c_Bal Sheets (2)_Customer Details" xfId="126" xr:uid="{00000000-0005-0000-0000-00007D000000}"/>
    <cellStyle name="c_Bal Sheets (2)_Customer Details 2" xfId="127" xr:uid="{00000000-0005-0000-0000-00007E000000}"/>
    <cellStyle name="c_Bal Sheets (2)_Eco Metrics" xfId="128" xr:uid="{00000000-0005-0000-0000-00007F000000}"/>
    <cellStyle name="c_Bal Sheets (2)_Eco Metrics 2" xfId="129" xr:uid="{00000000-0005-0000-0000-000080000000}"/>
    <cellStyle name="c_Bal Sheets (2)_GC001-China-Aug06" xfId="130" xr:uid="{00000000-0005-0000-0000-000081000000}"/>
    <cellStyle name="c_Bal Sheets (2)_GC001-China-Aug06 2" xfId="131" xr:uid="{00000000-0005-0000-0000-000082000000}"/>
    <cellStyle name="c_Bal Sheets (2)_GC001-China-July06" xfId="132" xr:uid="{00000000-0005-0000-0000-000083000000}"/>
    <cellStyle name="c_Bal Sheets (2)_GC001-China-July06 2" xfId="133" xr:uid="{00000000-0005-0000-0000-000084000000}"/>
    <cellStyle name="c_Bal Sheets (2)_GC001-China-Oct06" xfId="134" xr:uid="{00000000-0005-0000-0000-000085000000}"/>
    <cellStyle name="c_Bal Sheets (2)_GC001-China-Oct06 2" xfId="135" xr:uid="{00000000-0005-0000-0000-000086000000}"/>
    <cellStyle name="c_Bal Sheets (2)_Pipeline" xfId="136" xr:uid="{00000000-0005-0000-0000-000087000000}"/>
    <cellStyle name="c_Bal Sheets (2)_Pipeline 2" xfId="137" xr:uid="{00000000-0005-0000-0000-000088000000}"/>
    <cellStyle name="c_Bal Sheets (2)_Pullbacks" xfId="138" xr:uid="{00000000-0005-0000-0000-000089000000}"/>
    <cellStyle name="c_Bal Sheets (2)_Pullbacks 2" xfId="139" xr:uid="{00000000-0005-0000-0000-00008A000000}"/>
    <cellStyle name="c_Bal Sheets_Aing report" xfId="140" xr:uid="{00000000-0005-0000-0000-00008B000000}"/>
    <cellStyle name="c_Bal Sheets_Aing report 2" xfId="141" xr:uid="{00000000-0005-0000-0000-00008C000000}"/>
    <cellStyle name="c_Bal Sheets_AR" xfId="142" xr:uid="{00000000-0005-0000-0000-00008D000000}"/>
    <cellStyle name="c_Bal Sheets_AR 2" xfId="143" xr:uid="{00000000-0005-0000-0000-00008E000000}"/>
    <cellStyle name="c_Bal Sheets_Base HC" xfId="144" xr:uid="{00000000-0005-0000-0000-00008F000000}"/>
    <cellStyle name="c_Bal Sheets_Base HC 2" xfId="145" xr:uid="{00000000-0005-0000-0000-000090000000}"/>
    <cellStyle name="c_Bal Sheets_Base P&amp;L" xfId="146" xr:uid="{00000000-0005-0000-0000-000091000000}"/>
    <cellStyle name="c_Bal Sheets_Base P&amp;L 2" xfId="147" xr:uid="{00000000-0005-0000-0000-000092000000}"/>
    <cellStyle name="c_Bal Sheets_Capex" xfId="148" xr:uid="{00000000-0005-0000-0000-000093000000}"/>
    <cellStyle name="c_Bal Sheets_Capex 2" xfId="149" xr:uid="{00000000-0005-0000-0000-000094000000}"/>
    <cellStyle name="c_Bal Sheets_China as on Dec 31 2008" xfId="150" xr:uid="{00000000-0005-0000-0000-000095000000}"/>
    <cellStyle name="c_Bal Sheets_China as on Dec 31 2008 2" xfId="151" xr:uid="{00000000-0005-0000-0000-000096000000}"/>
    <cellStyle name="c_Bal Sheets_Customer Details" xfId="152" xr:uid="{00000000-0005-0000-0000-000097000000}"/>
    <cellStyle name="c_Bal Sheets_Customer Details 2" xfId="153" xr:uid="{00000000-0005-0000-0000-000098000000}"/>
    <cellStyle name="c_Bal Sheets_Eco Metrics" xfId="154" xr:uid="{00000000-0005-0000-0000-000099000000}"/>
    <cellStyle name="c_Bal Sheets_Eco Metrics 2" xfId="155" xr:uid="{00000000-0005-0000-0000-00009A000000}"/>
    <cellStyle name="c_Bal Sheets_GC001-China-Aug06" xfId="156" xr:uid="{00000000-0005-0000-0000-00009B000000}"/>
    <cellStyle name="c_Bal Sheets_GC001-China-Aug06 2" xfId="157" xr:uid="{00000000-0005-0000-0000-00009C000000}"/>
    <cellStyle name="c_Bal Sheets_GC001-China-July06" xfId="158" xr:uid="{00000000-0005-0000-0000-00009D000000}"/>
    <cellStyle name="c_Bal Sheets_GC001-China-July06 2" xfId="159" xr:uid="{00000000-0005-0000-0000-00009E000000}"/>
    <cellStyle name="c_Bal Sheets_GC001-China-Oct06" xfId="160" xr:uid="{00000000-0005-0000-0000-00009F000000}"/>
    <cellStyle name="c_Bal Sheets_GC001-China-Oct06 2" xfId="161" xr:uid="{00000000-0005-0000-0000-0000A0000000}"/>
    <cellStyle name="c_Bal Sheets_Pipeline" xfId="162" xr:uid="{00000000-0005-0000-0000-0000A1000000}"/>
    <cellStyle name="c_Bal Sheets_Pipeline 2" xfId="163" xr:uid="{00000000-0005-0000-0000-0000A2000000}"/>
    <cellStyle name="c_Bal Sheets_Pullbacks" xfId="164" xr:uid="{00000000-0005-0000-0000-0000A3000000}"/>
    <cellStyle name="c_Bal Sheets_Pullbacks 2" xfId="165" xr:uid="{00000000-0005-0000-0000-0000A4000000}"/>
    <cellStyle name="c_Base HC" xfId="166" xr:uid="{00000000-0005-0000-0000-0000A5000000}"/>
    <cellStyle name="c_Base HC 2" xfId="167" xr:uid="{00000000-0005-0000-0000-0000A6000000}"/>
    <cellStyle name="c_Base P&amp;L" xfId="168" xr:uid="{00000000-0005-0000-0000-0000A7000000}"/>
    <cellStyle name="c_Base P&amp;L 2" xfId="169" xr:uid="{00000000-0005-0000-0000-0000A8000000}"/>
    <cellStyle name="c_Capex" xfId="170" xr:uid="{00000000-0005-0000-0000-0000A9000000}"/>
    <cellStyle name="c_Capex 2" xfId="171" xr:uid="{00000000-0005-0000-0000-0000AA000000}"/>
    <cellStyle name="c_China as on Dec 31 2008" xfId="172" xr:uid="{00000000-0005-0000-0000-0000AB000000}"/>
    <cellStyle name="c_China as on Dec 31 2008 2" xfId="173" xr:uid="{00000000-0005-0000-0000-0000AC000000}"/>
    <cellStyle name="c_Credit (2)" xfId="174" xr:uid="{00000000-0005-0000-0000-0000AD000000}"/>
    <cellStyle name="c_Credit (2)_Aing report" xfId="175" xr:uid="{00000000-0005-0000-0000-0000AE000000}"/>
    <cellStyle name="c_Credit (2)_Aing report 2" xfId="176" xr:uid="{00000000-0005-0000-0000-0000AF000000}"/>
    <cellStyle name="c_Credit (2)_AR" xfId="177" xr:uid="{00000000-0005-0000-0000-0000B0000000}"/>
    <cellStyle name="c_Credit (2)_AR 2" xfId="178" xr:uid="{00000000-0005-0000-0000-0000B1000000}"/>
    <cellStyle name="c_Credit (2)_Base HC" xfId="179" xr:uid="{00000000-0005-0000-0000-0000B2000000}"/>
    <cellStyle name="c_Credit (2)_Base HC 2" xfId="180" xr:uid="{00000000-0005-0000-0000-0000B3000000}"/>
    <cellStyle name="c_Credit (2)_Base P&amp;L" xfId="181" xr:uid="{00000000-0005-0000-0000-0000B4000000}"/>
    <cellStyle name="c_Credit (2)_Base P&amp;L 2" xfId="182" xr:uid="{00000000-0005-0000-0000-0000B5000000}"/>
    <cellStyle name="c_Credit (2)_Capex" xfId="183" xr:uid="{00000000-0005-0000-0000-0000B6000000}"/>
    <cellStyle name="c_Credit (2)_Capex 2" xfId="184" xr:uid="{00000000-0005-0000-0000-0000B7000000}"/>
    <cellStyle name="c_Credit (2)_China as on Dec 31 2008" xfId="185" xr:uid="{00000000-0005-0000-0000-0000B8000000}"/>
    <cellStyle name="c_Credit (2)_China as on Dec 31 2008 2" xfId="186" xr:uid="{00000000-0005-0000-0000-0000B9000000}"/>
    <cellStyle name="c_Credit (2)_Customer Details" xfId="187" xr:uid="{00000000-0005-0000-0000-0000BA000000}"/>
    <cellStyle name="c_Credit (2)_Customer Details 2" xfId="188" xr:uid="{00000000-0005-0000-0000-0000BB000000}"/>
    <cellStyle name="c_Credit (2)_Eco Metrics" xfId="189" xr:uid="{00000000-0005-0000-0000-0000BC000000}"/>
    <cellStyle name="c_Credit (2)_Eco Metrics 2" xfId="190" xr:uid="{00000000-0005-0000-0000-0000BD000000}"/>
    <cellStyle name="c_Credit (2)_GC001-China-Aug06" xfId="191" xr:uid="{00000000-0005-0000-0000-0000BE000000}"/>
    <cellStyle name="c_Credit (2)_GC001-China-Aug06 2" xfId="192" xr:uid="{00000000-0005-0000-0000-0000BF000000}"/>
    <cellStyle name="c_Credit (2)_GC001-China-July06" xfId="193" xr:uid="{00000000-0005-0000-0000-0000C0000000}"/>
    <cellStyle name="c_Credit (2)_GC001-China-July06 2" xfId="194" xr:uid="{00000000-0005-0000-0000-0000C1000000}"/>
    <cellStyle name="c_Credit (2)_GC001-China-Oct06" xfId="195" xr:uid="{00000000-0005-0000-0000-0000C2000000}"/>
    <cellStyle name="c_Credit (2)_GC001-China-Oct06 2" xfId="196" xr:uid="{00000000-0005-0000-0000-0000C3000000}"/>
    <cellStyle name="c_Credit (2)_Pipeline" xfId="197" xr:uid="{00000000-0005-0000-0000-0000C4000000}"/>
    <cellStyle name="c_Credit (2)_Pipeline 2" xfId="198" xr:uid="{00000000-0005-0000-0000-0000C5000000}"/>
    <cellStyle name="c_Credit (2)_Pullbacks" xfId="199" xr:uid="{00000000-0005-0000-0000-0000C6000000}"/>
    <cellStyle name="c_Credit (2)_Pullbacks 2" xfId="200" xr:uid="{00000000-0005-0000-0000-0000C7000000}"/>
    <cellStyle name="c_Customer Details" xfId="201" xr:uid="{00000000-0005-0000-0000-0000C8000000}"/>
    <cellStyle name="c_Customer Details 2" xfId="202" xr:uid="{00000000-0005-0000-0000-0000C9000000}"/>
    <cellStyle name="c_Earnings" xfId="203" xr:uid="{00000000-0005-0000-0000-0000CA000000}"/>
    <cellStyle name="c_Earnings (2)" xfId="204" xr:uid="{00000000-0005-0000-0000-0000CB000000}"/>
    <cellStyle name="c_Earnings (2)_Aing report" xfId="205" xr:uid="{00000000-0005-0000-0000-0000CC000000}"/>
    <cellStyle name="c_Earnings (2)_Aing report 2" xfId="206" xr:uid="{00000000-0005-0000-0000-0000CD000000}"/>
    <cellStyle name="c_Earnings (2)_AR" xfId="207" xr:uid="{00000000-0005-0000-0000-0000CE000000}"/>
    <cellStyle name="c_Earnings (2)_AR 2" xfId="208" xr:uid="{00000000-0005-0000-0000-0000CF000000}"/>
    <cellStyle name="c_Earnings (2)_Base HC" xfId="209" xr:uid="{00000000-0005-0000-0000-0000D0000000}"/>
    <cellStyle name="c_Earnings (2)_Base HC 2" xfId="210" xr:uid="{00000000-0005-0000-0000-0000D1000000}"/>
    <cellStyle name="c_Earnings (2)_Base P&amp;L" xfId="211" xr:uid="{00000000-0005-0000-0000-0000D2000000}"/>
    <cellStyle name="c_Earnings (2)_Base P&amp;L 2" xfId="212" xr:uid="{00000000-0005-0000-0000-0000D3000000}"/>
    <cellStyle name="c_Earnings (2)_Capex" xfId="213" xr:uid="{00000000-0005-0000-0000-0000D4000000}"/>
    <cellStyle name="c_Earnings (2)_Capex 2" xfId="214" xr:uid="{00000000-0005-0000-0000-0000D5000000}"/>
    <cellStyle name="c_Earnings (2)_China as on Dec 31 2008" xfId="215" xr:uid="{00000000-0005-0000-0000-0000D6000000}"/>
    <cellStyle name="c_Earnings (2)_China as on Dec 31 2008 2" xfId="216" xr:uid="{00000000-0005-0000-0000-0000D7000000}"/>
    <cellStyle name="c_Earnings (2)_Customer Details" xfId="217" xr:uid="{00000000-0005-0000-0000-0000D8000000}"/>
    <cellStyle name="c_Earnings (2)_Customer Details 2" xfId="218" xr:uid="{00000000-0005-0000-0000-0000D9000000}"/>
    <cellStyle name="c_Earnings (2)_Eco Metrics" xfId="219" xr:uid="{00000000-0005-0000-0000-0000DA000000}"/>
    <cellStyle name="c_Earnings (2)_Eco Metrics 2" xfId="220" xr:uid="{00000000-0005-0000-0000-0000DB000000}"/>
    <cellStyle name="c_Earnings (2)_GC001-China-Aug06" xfId="221" xr:uid="{00000000-0005-0000-0000-0000DC000000}"/>
    <cellStyle name="c_Earnings (2)_GC001-China-Aug06 2" xfId="222" xr:uid="{00000000-0005-0000-0000-0000DD000000}"/>
    <cellStyle name="c_Earnings (2)_GC001-China-July06" xfId="223" xr:uid="{00000000-0005-0000-0000-0000DE000000}"/>
    <cellStyle name="c_Earnings (2)_GC001-China-July06 2" xfId="224" xr:uid="{00000000-0005-0000-0000-0000DF000000}"/>
    <cellStyle name="c_Earnings (2)_GC001-China-Oct06" xfId="225" xr:uid="{00000000-0005-0000-0000-0000E0000000}"/>
    <cellStyle name="c_Earnings (2)_GC001-China-Oct06 2" xfId="226" xr:uid="{00000000-0005-0000-0000-0000E1000000}"/>
    <cellStyle name="c_Earnings (2)_Pipeline" xfId="227" xr:uid="{00000000-0005-0000-0000-0000E2000000}"/>
    <cellStyle name="c_Earnings (2)_Pipeline 2" xfId="228" xr:uid="{00000000-0005-0000-0000-0000E3000000}"/>
    <cellStyle name="c_Earnings (2)_Pullbacks" xfId="229" xr:uid="{00000000-0005-0000-0000-0000E4000000}"/>
    <cellStyle name="c_Earnings (2)_Pullbacks 2" xfId="230" xr:uid="{00000000-0005-0000-0000-0000E5000000}"/>
    <cellStyle name="c_Earnings_Aing report" xfId="231" xr:uid="{00000000-0005-0000-0000-0000E6000000}"/>
    <cellStyle name="c_Earnings_Aing report 2" xfId="232" xr:uid="{00000000-0005-0000-0000-0000E7000000}"/>
    <cellStyle name="c_Earnings_AR" xfId="233" xr:uid="{00000000-0005-0000-0000-0000E8000000}"/>
    <cellStyle name="c_Earnings_AR 2" xfId="234" xr:uid="{00000000-0005-0000-0000-0000E9000000}"/>
    <cellStyle name="c_Earnings_Base HC" xfId="235" xr:uid="{00000000-0005-0000-0000-0000EA000000}"/>
    <cellStyle name="c_Earnings_Base HC 2" xfId="236" xr:uid="{00000000-0005-0000-0000-0000EB000000}"/>
    <cellStyle name="c_Earnings_Base P&amp;L" xfId="237" xr:uid="{00000000-0005-0000-0000-0000EC000000}"/>
    <cellStyle name="c_Earnings_Base P&amp;L 2" xfId="238" xr:uid="{00000000-0005-0000-0000-0000ED000000}"/>
    <cellStyle name="c_Earnings_Capex" xfId="239" xr:uid="{00000000-0005-0000-0000-0000EE000000}"/>
    <cellStyle name="c_Earnings_Capex 2" xfId="240" xr:uid="{00000000-0005-0000-0000-0000EF000000}"/>
    <cellStyle name="c_Earnings_China as on Dec 31 2008" xfId="241" xr:uid="{00000000-0005-0000-0000-0000F0000000}"/>
    <cellStyle name="c_Earnings_China as on Dec 31 2008 2" xfId="242" xr:uid="{00000000-0005-0000-0000-0000F1000000}"/>
    <cellStyle name="c_Earnings_Customer Details" xfId="243" xr:uid="{00000000-0005-0000-0000-0000F2000000}"/>
    <cellStyle name="c_Earnings_Customer Details 2" xfId="244" xr:uid="{00000000-0005-0000-0000-0000F3000000}"/>
    <cellStyle name="c_Earnings_Eco Metrics" xfId="245" xr:uid="{00000000-0005-0000-0000-0000F4000000}"/>
    <cellStyle name="c_Earnings_Eco Metrics 2" xfId="246" xr:uid="{00000000-0005-0000-0000-0000F5000000}"/>
    <cellStyle name="c_Earnings_GC001-China-Aug06" xfId="247" xr:uid="{00000000-0005-0000-0000-0000F6000000}"/>
    <cellStyle name="c_Earnings_GC001-China-Aug06 2" xfId="248" xr:uid="{00000000-0005-0000-0000-0000F7000000}"/>
    <cellStyle name="c_Earnings_GC001-China-July06" xfId="249" xr:uid="{00000000-0005-0000-0000-0000F8000000}"/>
    <cellStyle name="c_Earnings_GC001-China-July06 2" xfId="250" xr:uid="{00000000-0005-0000-0000-0000F9000000}"/>
    <cellStyle name="c_Earnings_GC001-China-Oct06" xfId="251" xr:uid="{00000000-0005-0000-0000-0000FA000000}"/>
    <cellStyle name="c_Earnings_GC001-China-Oct06 2" xfId="252" xr:uid="{00000000-0005-0000-0000-0000FB000000}"/>
    <cellStyle name="c_Earnings_Pipeline" xfId="253" xr:uid="{00000000-0005-0000-0000-0000FC000000}"/>
    <cellStyle name="c_Earnings_Pipeline 2" xfId="254" xr:uid="{00000000-0005-0000-0000-0000FD000000}"/>
    <cellStyle name="c_Earnings_Pullbacks" xfId="255" xr:uid="{00000000-0005-0000-0000-0000FE000000}"/>
    <cellStyle name="c_Earnings_Pullbacks 2" xfId="256" xr:uid="{00000000-0005-0000-0000-0000FF000000}"/>
    <cellStyle name="c_Eco Metrics" xfId="257" xr:uid="{00000000-0005-0000-0000-000000010000}"/>
    <cellStyle name="c_Eco Metrics 2" xfId="258" xr:uid="{00000000-0005-0000-0000-000001010000}"/>
    <cellStyle name="c_GC001-China-Aug06" xfId="259" xr:uid="{00000000-0005-0000-0000-000002010000}"/>
    <cellStyle name="c_GC001-China-Aug06 2" xfId="260" xr:uid="{00000000-0005-0000-0000-000003010000}"/>
    <cellStyle name="c_GC001-China-July06" xfId="261" xr:uid="{00000000-0005-0000-0000-000004010000}"/>
    <cellStyle name="c_GC001-China-July06 2" xfId="262" xr:uid="{00000000-0005-0000-0000-000005010000}"/>
    <cellStyle name="c_GC001-China-Oct06" xfId="263" xr:uid="{00000000-0005-0000-0000-000006010000}"/>
    <cellStyle name="c_GC001-China-Oct06 2" xfId="264" xr:uid="{00000000-0005-0000-0000-000007010000}"/>
    <cellStyle name="c_Hist Inputs (2)" xfId="265" xr:uid="{00000000-0005-0000-0000-000008010000}"/>
    <cellStyle name="c_Hist Inputs (2)_Aing report" xfId="266" xr:uid="{00000000-0005-0000-0000-000009010000}"/>
    <cellStyle name="c_Hist Inputs (2)_Aing report 2" xfId="267" xr:uid="{00000000-0005-0000-0000-00000A010000}"/>
    <cellStyle name="c_Hist Inputs (2)_AR" xfId="268" xr:uid="{00000000-0005-0000-0000-00000B010000}"/>
    <cellStyle name="c_Hist Inputs (2)_AR 2" xfId="269" xr:uid="{00000000-0005-0000-0000-00000C010000}"/>
    <cellStyle name="c_Hist Inputs (2)_Base HC" xfId="270" xr:uid="{00000000-0005-0000-0000-00000D010000}"/>
    <cellStyle name="c_Hist Inputs (2)_Base HC 2" xfId="271" xr:uid="{00000000-0005-0000-0000-00000E010000}"/>
    <cellStyle name="c_Hist Inputs (2)_Base P&amp;L" xfId="272" xr:uid="{00000000-0005-0000-0000-00000F010000}"/>
    <cellStyle name="c_Hist Inputs (2)_Base P&amp;L 2" xfId="273" xr:uid="{00000000-0005-0000-0000-000010010000}"/>
    <cellStyle name="c_Hist Inputs (2)_Capex" xfId="274" xr:uid="{00000000-0005-0000-0000-000011010000}"/>
    <cellStyle name="c_Hist Inputs (2)_Capex 2" xfId="275" xr:uid="{00000000-0005-0000-0000-000012010000}"/>
    <cellStyle name="c_Hist Inputs (2)_China as on Dec 31 2008" xfId="276" xr:uid="{00000000-0005-0000-0000-000013010000}"/>
    <cellStyle name="c_Hist Inputs (2)_China as on Dec 31 2008 2" xfId="277" xr:uid="{00000000-0005-0000-0000-000014010000}"/>
    <cellStyle name="c_Hist Inputs (2)_Customer Details" xfId="278" xr:uid="{00000000-0005-0000-0000-000015010000}"/>
    <cellStyle name="c_Hist Inputs (2)_Customer Details 2" xfId="279" xr:uid="{00000000-0005-0000-0000-000016010000}"/>
    <cellStyle name="c_Hist Inputs (2)_Eco Metrics" xfId="280" xr:uid="{00000000-0005-0000-0000-000017010000}"/>
    <cellStyle name="c_Hist Inputs (2)_Eco Metrics 2" xfId="281" xr:uid="{00000000-0005-0000-0000-000018010000}"/>
    <cellStyle name="c_Hist Inputs (2)_GC001-China-Aug06" xfId="282" xr:uid="{00000000-0005-0000-0000-000019010000}"/>
    <cellStyle name="c_Hist Inputs (2)_GC001-China-Aug06 2" xfId="283" xr:uid="{00000000-0005-0000-0000-00001A010000}"/>
    <cellStyle name="c_Hist Inputs (2)_GC001-China-July06" xfId="284" xr:uid="{00000000-0005-0000-0000-00001B010000}"/>
    <cellStyle name="c_Hist Inputs (2)_GC001-China-July06 2" xfId="285" xr:uid="{00000000-0005-0000-0000-00001C010000}"/>
    <cellStyle name="c_Hist Inputs (2)_GC001-China-Oct06" xfId="286" xr:uid="{00000000-0005-0000-0000-00001D010000}"/>
    <cellStyle name="c_Hist Inputs (2)_GC001-China-Oct06 2" xfId="287" xr:uid="{00000000-0005-0000-0000-00001E010000}"/>
    <cellStyle name="c_Hist Inputs (2)_Pipeline" xfId="288" xr:uid="{00000000-0005-0000-0000-00001F010000}"/>
    <cellStyle name="c_Hist Inputs (2)_Pipeline 2" xfId="289" xr:uid="{00000000-0005-0000-0000-000020010000}"/>
    <cellStyle name="c_Hist Inputs (2)_Pullbacks" xfId="290" xr:uid="{00000000-0005-0000-0000-000021010000}"/>
    <cellStyle name="c_Hist Inputs (2)_Pullbacks 2" xfId="291" xr:uid="{00000000-0005-0000-0000-000022010000}"/>
    <cellStyle name="c_LBO Summary" xfId="292" xr:uid="{00000000-0005-0000-0000-000023010000}"/>
    <cellStyle name="c_LBO Summary_Aing report" xfId="293" xr:uid="{00000000-0005-0000-0000-000024010000}"/>
    <cellStyle name="c_LBO Summary_Aing report 2" xfId="294" xr:uid="{00000000-0005-0000-0000-000025010000}"/>
    <cellStyle name="c_LBO Summary_AR" xfId="295" xr:uid="{00000000-0005-0000-0000-000026010000}"/>
    <cellStyle name="c_LBO Summary_AR 2" xfId="296" xr:uid="{00000000-0005-0000-0000-000027010000}"/>
    <cellStyle name="c_LBO Summary_Base HC" xfId="297" xr:uid="{00000000-0005-0000-0000-000028010000}"/>
    <cellStyle name="c_LBO Summary_Base HC 2" xfId="298" xr:uid="{00000000-0005-0000-0000-000029010000}"/>
    <cellStyle name="c_LBO Summary_Base P&amp;L" xfId="299" xr:uid="{00000000-0005-0000-0000-00002A010000}"/>
    <cellStyle name="c_LBO Summary_Base P&amp;L 2" xfId="300" xr:uid="{00000000-0005-0000-0000-00002B010000}"/>
    <cellStyle name="c_LBO Summary_Capex" xfId="301" xr:uid="{00000000-0005-0000-0000-00002C010000}"/>
    <cellStyle name="c_LBO Summary_Capex 2" xfId="302" xr:uid="{00000000-0005-0000-0000-00002D010000}"/>
    <cellStyle name="c_LBO Summary_China as on Dec 31 2008" xfId="303" xr:uid="{00000000-0005-0000-0000-00002E010000}"/>
    <cellStyle name="c_LBO Summary_China as on Dec 31 2008 2" xfId="304" xr:uid="{00000000-0005-0000-0000-00002F010000}"/>
    <cellStyle name="c_LBO Summary_Customer Details" xfId="305" xr:uid="{00000000-0005-0000-0000-000030010000}"/>
    <cellStyle name="c_LBO Summary_Customer Details 2" xfId="306" xr:uid="{00000000-0005-0000-0000-000031010000}"/>
    <cellStyle name="c_LBO Summary_Eco Metrics" xfId="307" xr:uid="{00000000-0005-0000-0000-000032010000}"/>
    <cellStyle name="c_LBO Summary_Eco Metrics 2" xfId="308" xr:uid="{00000000-0005-0000-0000-000033010000}"/>
    <cellStyle name="c_LBO Summary_GC001-China-Aug06" xfId="309" xr:uid="{00000000-0005-0000-0000-000034010000}"/>
    <cellStyle name="c_LBO Summary_GC001-China-Aug06 2" xfId="310" xr:uid="{00000000-0005-0000-0000-000035010000}"/>
    <cellStyle name="c_LBO Summary_GC001-China-July06" xfId="311" xr:uid="{00000000-0005-0000-0000-000036010000}"/>
    <cellStyle name="c_LBO Summary_GC001-China-July06 2" xfId="312" xr:uid="{00000000-0005-0000-0000-000037010000}"/>
    <cellStyle name="c_LBO Summary_GC001-China-Oct06" xfId="313" xr:uid="{00000000-0005-0000-0000-000038010000}"/>
    <cellStyle name="c_LBO Summary_GC001-China-Oct06 2" xfId="314" xr:uid="{00000000-0005-0000-0000-000039010000}"/>
    <cellStyle name="c_LBO Summary_Pipeline" xfId="315" xr:uid="{00000000-0005-0000-0000-00003A010000}"/>
    <cellStyle name="c_LBO Summary_Pipeline 2" xfId="316" xr:uid="{00000000-0005-0000-0000-00003B010000}"/>
    <cellStyle name="c_LBO Summary_Pullbacks" xfId="317" xr:uid="{00000000-0005-0000-0000-00003C010000}"/>
    <cellStyle name="c_LBO Summary_Pullbacks 2" xfId="318" xr:uid="{00000000-0005-0000-0000-00003D010000}"/>
    <cellStyle name="c_PFMA Credit (2)" xfId="319" xr:uid="{00000000-0005-0000-0000-00003E010000}"/>
    <cellStyle name="c_PFMA Credit (2)_Aing report" xfId="320" xr:uid="{00000000-0005-0000-0000-00003F010000}"/>
    <cellStyle name="c_PFMA Credit (2)_Aing report 2" xfId="321" xr:uid="{00000000-0005-0000-0000-000040010000}"/>
    <cellStyle name="c_PFMA Credit (2)_AR" xfId="322" xr:uid="{00000000-0005-0000-0000-000041010000}"/>
    <cellStyle name="c_PFMA Credit (2)_AR 2" xfId="323" xr:uid="{00000000-0005-0000-0000-000042010000}"/>
    <cellStyle name="c_PFMA Credit (2)_Base HC" xfId="324" xr:uid="{00000000-0005-0000-0000-000043010000}"/>
    <cellStyle name="c_PFMA Credit (2)_Base HC 2" xfId="325" xr:uid="{00000000-0005-0000-0000-000044010000}"/>
    <cellStyle name="c_PFMA Credit (2)_Base P&amp;L" xfId="326" xr:uid="{00000000-0005-0000-0000-000045010000}"/>
    <cellStyle name="c_PFMA Credit (2)_Base P&amp;L 2" xfId="327" xr:uid="{00000000-0005-0000-0000-000046010000}"/>
    <cellStyle name="c_PFMA Credit (2)_Capex" xfId="328" xr:uid="{00000000-0005-0000-0000-000047010000}"/>
    <cellStyle name="c_PFMA Credit (2)_Capex 2" xfId="329" xr:uid="{00000000-0005-0000-0000-000048010000}"/>
    <cellStyle name="c_PFMA Credit (2)_China as on Dec 31 2008" xfId="330" xr:uid="{00000000-0005-0000-0000-000049010000}"/>
    <cellStyle name="c_PFMA Credit (2)_China as on Dec 31 2008 2" xfId="331" xr:uid="{00000000-0005-0000-0000-00004A010000}"/>
    <cellStyle name="c_PFMA Credit (2)_Customer Details" xfId="332" xr:uid="{00000000-0005-0000-0000-00004B010000}"/>
    <cellStyle name="c_PFMA Credit (2)_Customer Details 2" xfId="333" xr:uid="{00000000-0005-0000-0000-00004C010000}"/>
    <cellStyle name="c_PFMA Credit (2)_Eco Metrics" xfId="334" xr:uid="{00000000-0005-0000-0000-00004D010000}"/>
    <cellStyle name="c_PFMA Credit (2)_Eco Metrics 2" xfId="335" xr:uid="{00000000-0005-0000-0000-00004E010000}"/>
    <cellStyle name="c_PFMA Credit (2)_GC001-China-Aug06" xfId="336" xr:uid="{00000000-0005-0000-0000-00004F010000}"/>
    <cellStyle name="c_PFMA Credit (2)_GC001-China-Aug06 2" xfId="337" xr:uid="{00000000-0005-0000-0000-000050010000}"/>
    <cellStyle name="c_PFMA Credit (2)_GC001-China-July06" xfId="338" xr:uid="{00000000-0005-0000-0000-000051010000}"/>
    <cellStyle name="c_PFMA Credit (2)_GC001-China-July06 2" xfId="339" xr:uid="{00000000-0005-0000-0000-000052010000}"/>
    <cellStyle name="c_PFMA Credit (2)_GC001-China-Oct06" xfId="340" xr:uid="{00000000-0005-0000-0000-000053010000}"/>
    <cellStyle name="c_PFMA Credit (2)_GC001-China-Oct06 2" xfId="341" xr:uid="{00000000-0005-0000-0000-000054010000}"/>
    <cellStyle name="c_PFMA Credit (2)_Pipeline" xfId="342" xr:uid="{00000000-0005-0000-0000-000055010000}"/>
    <cellStyle name="c_PFMA Credit (2)_Pipeline 2" xfId="343" xr:uid="{00000000-0005-0000-0000-000056010000}"/>
    <cellStyle name="c_PFMA Credit (2)_Pullbacks" xfId="344" xr:uid="{00000000-0005-0000-0000-000057010000}"/>
    <cellStyle name="c_PFMA Credit (2)_Pullbacks 2" xfId="345" xr:uid="{00000000-0005-0000-0000-000058010000}"/>
    <cellStyle name="c_Pipeline" xfId="346" xr:uid="{00000000-0005-0000-0000-000059010000}"/>
    <cellStyle name="c_Pipeline 2" xfId="347" xr:uid="{00000000-0005-0000-0000-00005A010000}"/>
    <cellStyle name="c_Pullbacks" xfId="348" xr:uid="{00000000-0005-0000-0000-00005B010000}"/>
    <cellStyle name="c_Pullbacks 2" xfId="349" xr:uid="{00000000-0005-0000-0000-00005C010000}"/>
    <cellStyle name="c_Schedules" xfId="350" xr:uid="{00000000-0005-0000-0000-00005D010000}"/>
    <cellStyle name="c_Schedules_Aing report" xfId="351" xr:uid="{00000000-0005-0000-0000-00005E010000}"/>
    <cellStyle name="c_Schedules_Aing report 2" xfId="352" xr:uid="{00000000-0005-0000-0000-00005F010000}"/>
    <cellStyle name="c_Schedules_AR" xfId="353" xr:uid="{00000000-0005-0000-0000-000060010000}"/>
    <cellStyle name="c_Schedules_AR 2" xfId="354" xr:uid="{00000000-0005-0000-0000-000061010000}"/>
    <cellStyle name="c_Schedules_Base HC" xfId="355" xr:uid="{00000000-0005-0000-0000-000062010000}"/>
    <cellStyle name="c_Schedules_Base HC 2" xfId="356" xr:uid="{00000000-0005-0000-0000-000063010000}"/>
    <cellStyle name="c_Schedules_Base P&amp;L" xfId="357" xr:uid="{00000000-0005-0000-0000-000064010000}"/>
    <cellStyle name="c_Schedules_Base P&amp;L 2" xfId="358" xr:uid="{00000000-0005-0000-0000-000065010000}"/>
    <cellStyle name="c_Schedules_Capex" xfId="359" xr:uid="{00000000-0005-0000-0000-000066010000}"/>
    <cellStyle name="c_Schedules_Capex 2" xfId="360" xr:uid="{00000000-0005-0000-0000-000067010000}"/>
    <cellStyle name="c_Schedules_China as on Dec 31 2008" xfId="361" xr:uid="{00000000-0005-0000-0000-000068010000}"/>
    <cellStyle name="c_Schedules_China as on Dec 31 2008 2" xfId="362" xr:uid="{00000000-0005-0000-0000-000069010000}"/>
    <cellStyle name="c_Schedules_Customer Details" xfId="363" xr:uid="{00000000-0005-0000-0000-00006A010000}"/>
    <cellStyle name="c_Schedules_Customer Details 2" xfId="364" xr:uid="{00000000-0005-0000-0000-00006B010000}"/>
    <cellStyle name="c_Schedules_Eco Metrics" xfId="365" xr:uid="{00000000-0005-0000-0000-00006C010000}"/>
    <cellStyle name="c_Schedules_Eco Metrics 2" xfId="366" xr:uid="{00000000-0005-0000-0000-00006D010000}"/>
    <cellStyle name="c_Schedules_GC001-China-Aug06" xfId="367" xr:uid="{00000000-0005-0000-0000-00006E010000}"/>
    <cellStyle name="c_Schedules_GC001-China-Aug06 2" xfId="368" xr:uid="{00000000-0005-0000-0000-00006F010000}"/>
    <cellStyle name="c_Schedules_GC001-China-July06" xfId="369" xr:uid="{00000000-0005-0000-0000-000070010000}"/>
    <cellStyle name="c_Schedules_GC001-China-July06 2" xfId="370" xr:uid="{00000000-0005-0000-0000-000071010000}"/>
    <cellStyle name="c_Schedules_GC001-China-Oct06" xfId="371" xr:uid="{00000000-0005-0000-0000-000072010000}"/>
    <cellStyle name="c_Schedules_GC001-China-Oct06 2" xfId="372" xr:uid="{00000000-0005-0000-0000-000073010000}"/>
    <cellStyle name="c_Schedules_Pipeline" xfId="373" xr:uid="{00000000-0005-0000-0000-000074010000}"/>
    <cellStyle name="c_Schedules_Pipeline 2" xfId="374" xr:uid="{00000000-0005-0000-0000-000075010000}"/>
    <cellStyle name="c_Schedules_Pullbacks" xfId="375" xr:uid="{00000000-0005-0000-0000-000076010000}"/>
    <cellStyle name="c_Schedules_Pullbacks 2" xfId="376" xr:uid="{00000000-0005-0000-0000-000077010000}"/>
    <cellStyle name="c_Trans Assump (2)" xfId="377" xr:uid="{00000000-0005-0000-0000-000078010000}"/>
    <cellStyle name="c_Trans Assump (2)_Aing report" xfId="378" xr:uid="{00000000-0005-0000-0000-000079010000}"/>
    <cellStyle name="c_Trans Assump (2)_Aing report 2" xfId="379" xr:uid="{00000000-0005-0000-0000-00007A010000}"/>
    <cellStyle name="c_Trans Assump (2)_AR" xfId="380" xr:uid="{00000000-0005-0000-0000-00007B010000}"/>
    <cellStyle name="c_Trans Assump (2)_AR 2" xfId="381" xr:uid="{00000000-0005-0000-0000-00007C010000}"/>
    <cellStyle name="c_Trans Assump (2)_Base HC" xfId="382" xr:uid="{00000000-0005-0000-0000-00007D010000}"/>
    <cellStyle name="c_Trans Assump (2)_Base HC 2" xfId="383" xr:uid="{00000000-0005-0000-0000-00007E010000}"/>
    <cellStyle name="c_Trans Assump (2)_Base P&amp;L" xfId="384" xr:uid="{00000000-0005-0000-0000-00007F010000}"/>
    <cellStyle name="c_Trans Assump (2)_Base P&amp;L 2" xfId="385" xr:uid="{00000000-0005-0000-0000-000080010000}"/>
    <cellStyle name="c_Trans Assump (2)_Capex" xfId="386" xr:uid="{00000000-0005-0000-0000-000081010000}"/>
    <cellStyle name="c_Trans Assump (2)_Capex 2" xfId="387" xr:uid="{00000000-0005-0000-0000-000082010000}"/>
    <cellStyle name="c_Trans Assump (2)_China as on Dec 31 2008" xfId="388" xr:uid="{00000000-0005-0000-0000-000083010000}"/>
    <cellStyle name="c_Trans Assump (2)_China as on Dec 31 2008 2" xfId="389" xr:uid="{00000000-0005-0000-0000-000084010000}"/>
    <cellStyle name="c_Trans Assump (2)_Customer Details" xfId="390" xr:uid="{00000000-0005-0000-0000-000085010000}"/>
    <cellStyle name="c_Trans Assump (2)_Customer Details 2" xfId="391" xr:uid="{00000000-0005-0000-0000-000086010000}"/>
    <cellStyle name="c_Trans Assump (2)_Eco Metrics" xfId="392" xr:uid="{00000000-0005-0000-0000-000087010000}"/>
    <cellStyle name="c_Trans Assump (2)_Eco Metrics 2" xfId="393" xr:uid="{00000000-0005-0000-0000-000088010000}"/>
    <cellStyle name="c_Trans Assump (2)_GC001-China-Aug06" xfId="394" xr:uid="{00000000-0005-0000-0000-000089010000}"/>
    <cellStyle name="c_Trans Assump (2)_GC001-China-Aug06 2" xfId="395" xr:uid="{00000000-0005-0000-0000-00008A010000}"/>
    <cellStyle name="c_Trans Assump (2)_GC001-China-July06" xfId="396" xr:uid="{00000000-0005-0000-0000-00008B010000}"/>
    <cellStyle name="c_Trans Assump (2)_GC001-China-July06 2" xfId="397" xr:uid="{00000000-0005-0000-0000-00008C010000}"/>
    <cellStyle name="c_Trans Assump (2)_GC001-China-Oct06" xfId="398" xr:uid="{00000000-0005-0000-0000-00008D010000}"/>
    <cellStyle name="c_Trans Assump (2)_GC001-China-Oct06 2" xfId="399" xr:uid="{00000000-0005-0000-0000-00008E010000}"/>
    <cellStyle name="c_Trans Assump (2)_Pipeline" xfId="400" xr:uid="{00000000-0005-0000-0000-00008F010000}"/>
    <cellStyle name="c_Trans Assump (2)_Pipeline 2" xfId="401" xr:uid="{00000000-0005-0000-0000-000090010000}"/>
    <cellStyle name="c_Trans Assump (2)_Pullbacks" xfId="402" xr:uid="{00000000-0005-0000-0000-000091010000}"/>
    <cellStyle name="c_Trans Assump (2)_Pullbacks 2" xfId="403" xr:uid="{00000000-0005-0000-0000-000092010000}"/>
    <cellStyle name="c_Unit Price Sen. (2)" xfId="404" xr:uid="{00000000-0005-0000-0000-000093010000}"/>
    <cellStyle name="c_Unit Price Sen. (2)_Aing report" xfId="405" xr:uid="{00000000-0005-0000-0000-000094010000}"/>
    <cellStyle name="c_Unit Price Sen. (2)_Aing report 2" xfId="406" xr:uid="{00000000-0005-0000-0000-000095010000}"/>
    <cellStyle name="c_Unit Price Sen. (2)_AR" xfId="407" xr:uid="{00000000-0005-0000-0000-000096010000}"/>
    <cellStyle name="c_Unit Price Sen. (2)_AR 2" xfId="408" xr:uid="{00000000-0005-0000-0000-000097010000}"/>
    <cellStyle name="c_Unit Price Sen. (2)_Base HC" xfId="409" xr:uid="{00000000-0005-0000-0000-000098010000}"/>
    <cellStyle name="c_Unit Price Sen. (2)_Base HC 2" xfId="410" xr:uid="{00000000-0005-0000-0000-000099010000}"/>
    <cellStyle name="c_Unit Price Sen. (2)_Base P&amp;L" xfId="411" xr:uid="{00000000-0005-0000-0000-00009A010000}"/>
    <cellStyle name="c_Unit Price Sen. (2)_Base P&amp;L 2" xfId="412" xr:uid="{00000000-0005-0000-0000-00009B010000}"/>
    <cellStyle name="c_Unit Price Sen. (2)_Capex" xfId="413" xr:uid="{00000000-0005-0000-0000-00009C010000}"/>
    <cellStyle name="c_Unit Price Sen. (2)_Capex 2" xfId="414" xr:uid="{00000000-0005-0000-0000-00009D010000}"/>
    <cellStyle name="c_Unit Price Sen. (2)_China as on Dec 31 2008" xfId="415" xr:uid="{00000000-0005-0000-0000-00009E010000}"/>
    <cellStyle name="c_Unit Price Sen. (2)_China as on Dec 31 2008 2" xfId="416" xr:uid="{00000000-0005-0000-0000-00009F010000}"/>
    <cellStyle name="c_Unit Price Sen. (2)_Customer Details" xfId="417" xr:uid="{00000000-0005-0000-0000-0000A0010000}"/>
    <cellStyle name="c_Unit Price Sen. (2)_Customer Details 2" xfId="418" xr:uid="{00000000-0005-0000-0000-0000A1010000}"/>
    <cellStyle name="c_Unit Price Sen. (2)_Eco Metrics" xfId="419" xr:uid="{00000000-0005-0000-0000-0000A2010000}"/>
    <cellStyle name="c_Unit Price Sen. (2)_Eco Metrics 2" xfId="420" xr:uid="{00000000-0005-0000-0000-0000A3010000}"/>
    <cellStyle name="c_Unit Price Sen. (2)_GC001-China-Aug06" xfId="421" xr:uid="{00000000-0005-0000-0000-0000A4010000}"/>
    <cellStyle name="c_Unit Price Sen. (2)_GC001-China-Aug06 2" xfId="422" xr:uid="{00000000-0005-0000-0000-0000A5010000}"/>
    <cellStyle name="c_Unit Price Sen. (2)_GC001-China-July06" xfId="423" xr:uid="{00000000-0005-0000-0000-0000A6010000}"/>
    <cellStyle name="c_Unit Price Sen. (2)_GC001-China-July06 2" xfId="424" xr:uid="{00000000-0005-0000-0000-0000A7010000}"/>
    <cellStyle name="c_Unit Price Sen. (2)_GC001-China-Oct06" xfId="425" xr:uid="{00000000-0005-0000-0000-0000A8010000}"/>
    <cellStyle name="c_Unit Price Sen. (2)_GC001-China-Oct06 2" xfId="426" xr:uid="{00000000-0005-0000-0000-0000A9010000}"/>
    <cellStyle name="c_Unit Price Sen. (2)_Pipeline" xfId="427" xr:uid="{00000000-0005-0000-0000-0000AA010000}"/>
    <cellStyle name="c_Unit Price Sen. (2)_Pipeline 2" xfId="428" xr:uid="{00000000-0005-0000-0000-0000AB010000}"/>
    <cellStyle name="c_Unit Price Sen. (2)_Pullbacks" xfId="429" xr:uid="{00000000-0005-0000-0000-0000AC010000}"/>
    <cellStyle name="c_Unit Price Sen. (2)_Pullbacks 2" xfId="430" xr:uid="{00000000-0005-0000-0000-0000AD010000}"/>
    <cellStyle name="calc" xfId="431" xr:uid="{00000000-0005-0000-0000-0000AE010000}"/>
    <cellStyle name="Calc Currency (0)" xfId="432" xr:uid="{00000000-0005-0000-0000-0000AF010000}"/>
    <cellStyle name="Calc Currency (0) 2" xfId="433" xr:uid="{00000000-0005-0000-0000-0000B0010000}"/>
    <cellStyle name="Calc Currency (0) 2 2" xfId="434" xr:uid="{00000000-0005-0000-0000-0000B1010000}"/>
    <cellStyle name="Calc Currency (0) 2 2 2" xfId="2862" xr:uid="{1EC34841-A86E-47F4-A99C-A7E3008FD35D}"/>
    <cellStyle name="Calc Currency (0) 2 3" xfId="2861" xr:uid="{5B982488-68FB-459B-8AD8-FAB5E46A8959}"/>
    <cellStyle name="Calc Currency (0) 3" xfId="435" xr:uid="{00000000-0005-0000-0000-0000B2010000}"/>
    <cellStyle name="Calc Currency (0) 3 2" xfId="2863" xr:uid="{02C4E8BE-5BE1-4785-B4F0-5774BC262A6F}"/>
    <cellStyle name="Calc Currency (0) 4" xfId="436" xr:uid="{00000000-0005-0000-0000-0000B3010000}"/>
    <cellStyle name="Calc Currency (0) 4 2" xfId="2864" xr:uid="{26910A84-D255-4C52-8500-8091A36EAC52}"/>
    <cellStyle name="calculated" xfId="437" xr:uid="{00000000-0005-0000-0000-0000B4010000}"/>
    <cellStyle name="Calculation" xfId="438" builtinId="22" customBuiltin="1"/>
    <cellStyle name="Check Cell" xfId="439" builtinId="23" customBuiltin="1"/>
    <cellStyle name="Comma" xfId="440" builtinId="3"/>
    <cellStyle name="Comma 10" xfId="2865" xr:uid="{C00502BF-801C-4098-B0C5-1E1545825715}"/>
    <cellStyle name="Comma 2" xfId="441" xr:uid="{00000000-0005-0000-0000-0000B8010000}"/>
    <cellStyle name="Comma 2 2" xfId="2866" xr:uid="{79A7848D-5760-47F5-BF91-97680AC2BE0B}"/>
    <cellStyle name="Comma 2 3" xfId="2922" xr:uid="{31C28B7F-43C0-4CE3-AF11-AC40BAF3B963}"/>
    <cellStyle name="Comma 3" xfId="442" xr:uid="{00000000-0005-0000-0000-0000B9010000}"/>
    <cellStyle name="Comma 3 2" xfId="443" xr:uid="{00000000-0005-0000-0000-0000BA010000}"/>
    <cellStyle name="Comma 3 2 2" xfId="2868" xr:uid="{43192FAA-E787-47E3-82E0-FEFDDD378C28}"/>
    <cellStyle name="Comma 3 3" xfId="2867" xr:uid="{4ED74361-D078-46F6-BCA3-56BC4B442B81}"/>
    <cellStyle name="Comma 4" xfId="444" xr:uid="{00000000-0005-0000-0000-0000BB010000}"/>
    <cellStyle name="Comma 4 2" xfId="445" xr:uid="{00000000-0005-0000-0000-0000BC010000}"/>
    <cellStyle name="Comma 4 2 2" xfId="2870" xr:uid="{AA245ACD-C1F2-4606-A4A4-41A873C25F43}"/>
    <cellStyle name="Comma 4 3" xfId="2869" xr:uid="{1DAF50C8-3083-4AEF-B916-ACA4B8EFBAB8}"/>
    <cellStyle name="Comma 5" xfId="446" xr:uid="{00000000-0005-0000-0000-0000BD010000}"/>
    <cellStyle name="Comma 5 2" xfId="447" xr:uid="{00000000-0005-0000-0000-0000BE010000}"/>
    <cellStyle name="Comma 5 2 2" xfId="2872" xr:uid="{90DBFCCE-C35A-4B68-92F9-B9F59FCB8A4A}"/>
    <cellStyle name="Comma 5 3" xfId="2871" xr:uid="{500D46FF-9B5F-4699-9B10-5562A8EF9212}"/>
    <cellStyle name="Comma 6" xfId="448" xr:uid="{00000000-0005-0000-0000-0000BF010000}"/>
    <cellStyle name="Comma 6 2" xfId="2824" xr:uid="{00000000-0005-0000-0000-0000C0010000}"/>
    <cellStyle name="Comma 6 2 2" xfId="2919" xr:uid="{7487D065-47BE-4F61-ACA5-C78821E6E3C3}"/>
    <cellStyle name="Comma 6 3" xfId="2873" xr:uid="{865928B2-B817-483D-A1DF-C4636BCEAB3F}"/>
    <cellStyle name="Comma 7" xfId="449" xr:uid="{00000000-0005-0000-0000-0000C1010000}"/>
    <cellStyle name="Comma 7 2" xfId="2874" xr:uid="{36CFABE3-796A-4679-92E8-08A00C2E6D94}"/>
    <cellStyle name="Comma 8" xfId="450" xr:uid="{00000000-0005-0000-0000-0000C2010000}"/>
    <cellStyle name="Comma 8 2" xfId="2875" xr:uid="{3DA334CC-3336-4450-B761-ED8C93367769}"/>
    <cellStyle name="Comma 9" xfId="2826" xr:uid="{00000000-0005-0000-0000-0000C3010000}"/>
    <cellStyle name="Comma 9 2" xfId="2920" xr:uid="{E409063C-93E4-4CE0-8939-7199470256A1}"/>
    <cellStyle name="Comma0" xfId="451" xr:uid="{00000000-0005-0000-0000-0000C4010000}"/>
    <cellStyle name="Comma0 - Style2" xfId="452" xr:uid="{00000000-0005-0000-0000-0000C5010000}"/>
    <cellStyle name="Comma0 - Style3" xfId="453" xr:uid="{00000000-0005-0000-0000-0000C6010000}"/>
    <cellStyle name="Comma0 - Style4" xfId="454" xr:uid="{00000000-0005-0000-0000-0000C7010000}"/>
    <cellStyle name="Comma0 - Style5" xfId="455" xr:uid="{00000000-0005-0000-0000-0000C8010000}"/>
    <cellStyle name="Comma0 - Style6" xfId="456" xr:uid="{00000000-0005-0000-0000-0000C9010000}"/>
    <cellStyle name="Comma0 - Style7" xfId="457" xr:uid="{00000000-0005-0000-0000-0000CA010000}"/>
    <cellStyle name="Comma1 - Style1" xfId="458" xr:uid="{00000000-0005-0000-0000-0000CB010000}"/>
    <cellStyle name="comma2" xfId="459" xr:uid="{00000000-0005-0000-0000-0000CC010000}"/>
    <cellStyle name="Copied" xfId="460" xr:uid="{00000000-0005-0000-0000-0000CD010000}"/>
    <cellStyle name="Curren - Style2" xfId="461" xr:uid="{00000000-0005-0000-0000-0000CE010000}"/>
    <cellStyle name="Curren - Style4" xfId="462" xr:uid="{00000000-0005-0000-0000-0000CF010000}"/>
    <cellStyle name="Curren - Style5" xfId="463" xr:uid="{00000000-0005-0000-0000-0000D0010000}"/>
    <cellStyle name="Curren - Style6" xfId="464" xr:uid="{00000000-0005-0000-0000-0000D1010000}"/>
    <cellStyle name="Curren - Style8" xfId="465" xr:uid="{00000000-0005-0000-0000-0000D2010000}"/>
    <cellStyle name="Currency" xfId="2921" builtinId="4"/>
    <cellStyle name="Currency [0.00]" xfId="466" xr:uid="{00000000-0005-0000-0000-0000D3010000}"/>
    <cellStyle name="Currency [0.00] 2" xfId="2876" xr:uid="{2131F506-8383-4533-8E07-454AC22D0F83}"/>
    <cellStyle name="Currency 2" xfId="2832" xr:uid="{00000000-0005-0000-0000-0000D4010000}"/>
    <cellStyle name="Currency0" xfId="467" xr:uid="{00000000-0005-0000-0000-0000D5010000}"/>
    <cellStyle name="d_yield" xfId="468" xr:uid="{00000000-0005-0000-0000-0000D6010000}"/>
    <cellStyle name="d_yield_Sheet1" xfId="469" xr:uid="{00000000-0005-0000-0000-0000D7010000}"/>
    <cellStyle name="Dash" xfId="470" xr:uid="{00000000-0005-0000-0000-0000D8010000}"/>
    <cellStyle name="Dash 2" xfId="471" xr:uid="{00000000-0005-0000-0000-0000D9010000}"/>
    <cellStyle name="data" xfId="472" xr:uid="{00000000-0005-0000-0000-0000DA010000}"/>
    <cellStyle name="Date" xfId="473" xr:uid="{00000000-0005-0000-0000-0000DB010000}"/>
    <cellStyle name="Date - Style1" xfId="474" xr:uid="{00000000-0005-0000-0000-0000DC010000}"/>
    <cellStyle name="Date - Style2" xfId="475" xr:uid="{00000000-0005-0000-0000-0000DD010000}"/>
    <cellStyle name="Date - Style3" xfId="476" xr:uid="{00000000-0005-0000-0000-0000DE010000}"/>
    <cellStyle name="Date - Style4" xfId="477" xr:uid="{00000000-0005-0000-0000-0000DF010000}"/>
    <cellStyle name="Date - Style5" xfId="478" xr:uid="{00000000-0005-0000-0000-0000E0010000}"/>
    <cellStyle name="date_Genpact International Derivatives_March 08" xfId="479" xr:uid="{00000000-0005-0000-0000-0000E1010000}"/>
    <cellStyle name="datetime" xfId="480" xr:uid="{00000000-0005-0000-0000-0000E2010000}"/>
    <cellStyle name="DE-SELECT" xfId="481" xr:uid="{00000000-0005-0000-0000-0000E3010000}"/>
    <cellStyle name="Dezimal__Utopia Index Index und Guidance (Deutsch)" xfId="482" xr:uid="{00000000-0005-0000-0000-0000E4010000}"/>
    <cellStyle name="Entered" xfId="483" xr:uid="{00000000-0005-0000-0000-0000E5010000}"/>
    <cellStyle name="eps" xfId="484" xr:uid="{00000000-0005-0000-0000-0000E6010000}"/>
    <cellStyle name="eps$" xfId="485" xr:uid="{00000000-0005-0000-0000-0000E7010000}"/>
    <cellStyle name="eps$A" xfId="486" xr:uid="{00000000-0005-0000-0000-0000E8010000}"/>
    <cellStyle name="eps$E" xfId="487" xr:uid="{00000000-0005-0000-0000-0000E9010000}"/>
    <cellStyle name="epsA" xfId="488" xr:uid="{00000000-0005-0000-0000-0000EB010000}"/>
    <cellStyle name="epsE" xfId="489" xr:uid="{00000000-0005-0000-0000-0000EC010000}"/>
    <cellStyle name="Euro" xfId="490" xr:uid="{00000000-0005-0000-0000-0000ED010000}"/>
    <cellStyle name="Euro 2" xfId="2877" xr:uid="{804DB177-AFDA-4F4F-B81D-4448C7650C6A}"/>
    <cellStyle name="Explanatory Text" xfId="491" builtinId="53" customBuiltin="1"/>
    <cellStyle name="Fixed" xfId="492" xr:uid="{00000000-0005-0000-0000-0000EF010000}"/>
    <cellStyle name="Fixed3 - Style3" xfId="493" xr:uid="{00000000-0005-0000-0000-0000F0010000}"/>
    <cellStyle name="Fixed4 - Style4" xfId="494" xr:uid="{00000000-0005-0000-0000-0000F1010000}"/>
    <cellStyle name="FOOTER - Style1" xfId="495" xr:uid="{00000000-0005-0000-0000-0000F2010000}"/>
    <cellStyle name="fy_eps$" xfId="496" xr:uid="{00000000-0005-0000-0000-0000F3010000}"/>
    <cellStyle name="g_rate" xfId="497" xr:uid="{00000000-0005-0000-0000-0000F4010000}"/>
    <cellStyle name="g_rate_Sheet1" xfId="498" xr:uid="{00000000-0005-0000-0000-0000F5010000}"/>
    <cellStyle name="GAR" xfId="499" xr:uid="{00000000-0005-0000-0000-0000F6010000}"/>
    <cellStyle name="Good" xfId="500" builtinId="26" customBuiltin="1"/>
    <cellStyle name="Grey" xfId="501" xr:uid="{00000000-0005-0000-0000-0000F8010000}"/>
    <cellStyle name="Grey 2" xfId="502" xr:uid="{00000000-0005-0000-0000-0000F9010000}"/>
    <cellStyle name="Header" xfId="503" xr:uid="{00000000-0005-0000-0000-0000FA010000}"/>
    <cellStyle name="Header1" xfId="504" xr:uid="{00000000-0005-0000-0000-0000FB010000}"/>
    <cellStyle name="Header2" xfId="505" xr:uid="{00000000-0005-0000-0000-0000FC010000}"/>
    <cellStyle name="Headin - Style6" xfId="506" xr:uid="{00000000-0005-0000-0000-0000FD010000}"/>
    <cellStyle name="Heading 1" xfId="507" builtinId="16" customBuiltin="1"/>
    <cellStyle name="Heading 2" xfId="508" builtinId="17" customBuiltin="1"/>
    <cellStyle name="Heading 3" xfId="509" builtinId="18" customBuiltin="1"/>
    <cellStyle name="Heading 4" xfId="510" builtinId="19" customBuiltin="1"/>
    <cellStyle name="Hi Lite" xfId="511" xr:uid="{00000000-0005-0000-0000-000002020000}"/>
    <cellStyle name="HiLite" xfId="512" xr:uid="{00000000-0005-0000-0000-000003020000}"/>
    <cellStyle name="Hyperlink" xfId="513" builtinId="8"/>
    <cellStyle name="Hyperlink 2" xfId="2830" xr:uid="{00000000-0005-0000-0000-000005020000}"/>
    <cellStyle name="Input" xfId="514" builtinId="20" customBuiltin="1"/>
    <cellStyle name="Input [yellow]" xfId="515" xr:uid="{00000000-0005-0000-0000-000007020000}"/>
    <cellStyle name="Input [yellow] 2" xfId="516" xr:uid="{00000000-0005-0000-0000-000008020000}"/>
    <cellStyle name="InputBlueFont" xfId="517" xr:uid="{00000000-0005-0000-0000-000009020000}"/>
    <cellStyle name="KPMG Heading 1" xfId="518" xr:uid="{00000000-0005-0000-0000-00000A020000}"/>
    <cellStyle name="KPMG Heading 2" xfId="519" xr:uid="{00000000-0005-0000-0000-00000B020000}"/>
    <cellStyle name="KPMG Heading 3" xfId="520" xr:uid="{00000000-0005-0000-0000-00000C020000}"/>
    <cellStyle name="KPMG Heading 4" xfId="521" xr:uid="{00000000-0005-0000-0000-00000D020000}"/>
    <cellStyle name="KPMG Normal" xfId="522" xr:uid="{00000000-0005-0000-0000-00000E020000}"/>
    <cellStyle name="KPMG Normal Text" xfId="523" xr:uid="{00000000-0005-0000-0000-00000F020000}"/>
    <cellStyle name="label" xfId="524" xr:uid="{00000000-0005-0000-0000-000010020000}"/>
    <cellStyle name="Line Item" xfId="525" xr:uid="{00000000-0005-0000-0000-000011020000}"/>
    <cellStyle name="Linked Cell" xfId="526" builtinId="24" customBuiltin="1"/>
    <cellStyle name="LOCKED" xfId="527" xr:uid="{00000000-0005-0000-0000-000013020000}"/>
    <cellStyle name="m" xfId="528" xr:uid="{00000000-0005-0000-0000-000014020000}"/>
    <cellStyle name="m$" xfId="529" xr:uid="{00000000-0005-0000-0000-000015020000}"/>
    <cellStyle name="main_input" xfId="530" xr:uid="{00000000-0005-0000-0000-000016020000}"/>
    <cellStyle name="Map Labels" xfId="531" xr:uid="{00000000-0005-0000-0000-000017020000}"/>
    <cellStyle name="Map Labels 2" xfId="532" xr:uid="{00000000-0005-0000-0000-000018020000}"/>
    <cellStyle name="Map Legend" xfId="533" xr:uid="{00000000-0005-0000-0000-000019020000}"/>
    <cellStyle name="Map Legend 2" xfId="534" xr:uid="{00000000-0005-0000-0000-00001A020000}"/>
    <cellStyle name="Map Title" xfId="535" xr:uid="{00000000-0005-0000-0000-00001B020000}"/>
    <cellStyle name="mm" xfId="536" xr:uid="{00000000-0005-0000-0000-00001C020000}"/>
    <cellStyle name="Neutral" xfId="537" builtinId="28" customBuiltin="1"/>
    <cellStyle name="Next holiday" xfId="538" xr:uid="{00000000-0005-0000-0000-00001E020000}"/>
    <cellStyle name="no dec" xfId="539" xr:uid="{00000000-0005-0000-0000-00001F020000}"/>
    <cellStyle name="Nor}al" xfId="540" xr:uid="{00000000-0005-0000-0000-000020020000}"/>
    <cellStyle name="Nor}al 2" xfId="541" xr:uid="{00000000-0005-0000-0000-000021020000}"/>
    <cellStyle name="Nor}al 2 2" xfId="542" xr:uid="{00000000-0005-0000-0000-000022020000}"/>
    <cellStyle name="Nor}al 2 2 2" xfId="2879" xr:uid="{032C5FC4-0317-4763-A7CB-FFF12D3CCD82}"/>
    <cellStyle name="Nor}al 2 3" xfId="2878" xr:uid="{2C0E1950-5463-43EC-A5B8-16E5638EBE26}"/>
    <cellStyle name="Nor}al 3" xfId="543" xr:uid="{00000000-0005-0000-0000-000023020000}"/>
    <cellStyle name="Nor}al 3 2" xfId="2880" xr:uid="{6503D1D8-0091-4C6A-8B48-FDDE522D7143}"/>
    <cellStyle name="Norm੎੎" xfId="544" xr:uid="{00000000-0005-0000-0000-000024020000}"/>
    <cellStyle name="Normal" xfId="0" builtinId="0"/>
    <cellStyle name="Normal - Style1" xfId="545" xr:uid="{00000000-0005-0000-0000-000026020000}"/>
    <cellStyle name="Normal - Style1 2" xfId="546" xr:uid="{00000000-0005-0000-0000-000027020000}"/>
    <cellStyle name="Normal - Style1 2 2" xfId="547" xr:uid="{00000000-0005-0000-0000-000028020000}"/>
    <cellStyle name="Normal - Style1 2 2 2" xfId="2882" xr:uid="{E627CFA9-5B1B-4122-904D-F29DF97E3362}"/>
    <cellStyle name="Normal - Style1 2 3" xfId="2881" xr:uid="{3FC89295-77BA-4E94-9B06-A977859F9B94}"/>
    <cellStyle name="Normal - Style1 3" xfId="548" xr:uid="{00000000-0005-0000-0000-000029020000}"/>
    <cellStyle name="Normal - Style1 3 2" xfId="2883" xr:uid="{CF83DA47-4E50-4780-AEC1-BC82816A5135}"/>
    <cellStyle name="Normal - Style1 4" xfId="549" xr:uid="{00000000-0005-0000-0000-00002A020000}"/>
    <cellStyle name="Normal - Style1 4 2" xfId="2884" xr:uid="{8ED0B4EE-95A0-4D95-BA2D-DD2101110630}"/>
    <cellStyle name="Normal 10" xfId="550" xr:uid="{00000000-0005-0000-0000-00002B020000}"/>
    <cellStyle name="Normal 10 2" xfId="2829" xr:uid="{00000000-0005-0000-0000-00002C020000}"/>
    <cellStyle name="Normal 11" xfId="2825" xr:uid="{00000000-0005-0000-0000-00002D020000}"/>
    <cellStyle name="Normal 12" xfId="2828" xr:uid="{00000000-0005-0000-0000-00002E020000}"/>
    <cellStyle name="Normal 2" xfId="551" xr:uid="{00000000-0005-0000-0000-00002F020000}"/>
    <cellStyle name="Normal 3" xfId="552" xr:uid="{00000000-0005-0000-0000-000030020000}"/>
    <cellStyle name="Normal 4" xfId="553" xr:uid="{00000000-0005-0000-0000-000031020000}"/>
    <cellStyle name="Normal 5" xfId="554" xr:uid="{00000000-0005-0000-0000-000032020000}"/>
    <cellStyle name="Normal 6" xfId="555" xr:uid="{00000000-0005-0000-0000-000033020000}"/>
    <cellStyle name="Normal 7" xfId="556" xr:uid="{00000000-0005-0000-0000-000034020000}"/>
    <cellStyle name="Normal 8" xfId="557" xr:uid="{00000000-0005-0000-0000-000035020000}"/>
    <cellStyle name="Normal 9" xfId="558" xr:uid="{00000000-0005-0000-0000-000036020000}"/>
    <cellStyle name="Normal 9 2" xfId="2885" xr:uid="{70695533-6BA4-480A-8C31-69B1D6298D32}"/>
    <cellStyle name="Note" xfId="559" builtinId="10" customBuiltin="1"/>
    <cellStyle name="Note 2" xfId="560" xr:uid="{00000000-0005-0000-0000-000038020000}"/>
    <cellStyle name="Note 2 2" xfId="561" xr:uid="{00000000-0005-0000-0000-000039020000}"/>
    <cellStyle name="Note 2 2 2" xfId="2887" xr:uid="{511F84A2-F877-41AB-9A8C-9B502020373F}"/>
    <cellStyle name="Note 2 3" xfId="2886" xr:uid="{AFB85B43-4BED-462D-9529-5A31B105CE0F}"/>
    <cellStyle name="Note 3" xfId="562" xr:uid="{00000000-0005-0000-0000-00003A020000}"/>
    <cellStyle name="Note 3 2" xfId="2888" xr:uid="{8EE8D200-6629-48CC-A075-E6339D155AD1}"/>
    <cellStyle name="Number" xfId="563" xr:uid="{00000000-0005-0000-0000-00003B020000}"/>
    <cellStyle name="Output" xfId="564" builtinId="21" customBuiltin="1"/>
    <cellStyle name="Output Amounts" xfId="565" xr:uid="{00000000-0005-0000-0000-00003D020000}"/>
    <cellStyle name="Output Column Headings" xfId="566" xr:uid="{00000000-0005-0000-0000-00003E020000}"/>
    <cellStyle name="Output Line Items" xfId="567" xr:uid="{00000000-0005-0000-0000-00003F020000}"/>
    <cellStyle name="Output1_Back" xfId="568" xr:uid="{00000000-0005-0000-0000-000040020000}"/>
    <cellStyle name="Page Heading" xfId="569" xr:uid="{00000000-0005-0000-0000-000041020000}"/>
    <cellStyle name="pe" xfId="570" xr:uid="{00000000-0005-0000-0000-000042020000}"/>
    <cellStyle name="PEG" xfId="571" xr:uid="{00000000-0005-0000-0000-000043020000}"/>
    <cellStyle name="Percen - Style1" xfId="572" xr:uid="{00000000-0005-0000-0000-000044020000}"/>
    <cellStyle name="Percen - Style2" xfId="573" xr:uid="{00000000-0005-0000-0000-000045020000}"/>
    <cellStyle name="Percen - Style3" xfId="574" xr:uid="{00000000-0005-0000-0000-000046020000}"/>
    <cellStyle name="Percent" xfId="575" builtinId="5"/>
    <cellStyle name="Percent [2]" xfId="576" xr:uid="{00000000-0005-0000-0000-000048020000}"/>
    <cellStyle name="Percent [2] 2" xfId="577" xr:uid="{00000000-0005-0000-0000-000049020000}"/>
    <cellStyle name="Percent [2] 2 2" xfId="578" xr:uid="{00000000-0005-0000-0000-00004A020000}"/>
    <cellStyle name="Percent [2] 2 2 2" xfId="2890" xr:uid="{96F9822A-65F6-4B28-B599-79126DF3A1B0}"/>
    <cellStyle name="Percent [2] 2 3" xfId="2889" xr:uid="{5D639AC7-78BC-41DF-9201-71A5D193C351}"/>
    <cellStyle name="Percent [2] 3" xfId="579" xr:uid="{00000000-0005-0000-0000-00004B020000}"/>
    <cellStyle name="Percent [2] 3 2" xfId="2891" xr:uid="{57BD3B4F-0FD7-436F-B20A-98894DBCC4D9}"/>
    <cellStyle name="Percent [2] 4" xfId="580" xr:uid="{00000000-0005-0000-0000-00004C020000}"/>
    <cellStyle name="Percent [2] 4 2" xfId="2892" xr:uid="{BB6898F9-6117-47D6-B5B1-A853C55920BE}"/>
    <cellStyle name="Percent 10" xfId="581" xr:uid="{00000000-0005-0000-0000-00004D020000}"/>
    <cellStyle name="Percent 10 2" xfId="582" xr:uid="{00000000-0005-0000-0000-00004E020000}"/>
    <cellStyle name="Percent 10 2 2" xfId="2894" xr:uid="{6C866009-7C55-449C-8167-7965BE2D547B}"/>
    <cellStyle name="Percent 10 3" xfId="2893" xr:uid="{526D2D86-C6BF-4523-BDC5-7F394CB75470}"/>
    <cellStyle name="Percent 11" xfId="583" xr:uid="{00000000-0005-0000-0000-00004F020000}"/>
    <cellStyle name="Percent 11 2" xfId="584" xr:uid="{00000000-0005-0000-0000-000050020000}"/>
    <cellStyle name="Percent 11 2 2" xfId="2896" xr:uid="{D41C24DA-E795-43C0-858A-888301B510CD}"/>
    <cellStyle name="Percent 11 3" xfId="2895" xr:uid="{E3794EE4-5AF8-4527-B10C-073CD7FB069D}"/>
    <cellStyle name="Percent 12" xfId="585" xr:uid="{00000000-0005-0000-0000-000051020000}"/>
    <cellStyle name="Percent 12 2" xfId="2897" xr:uid="{0D721EC4-B139-4CEB-A8EE-B727A4B90160}"/>
    <cellStyle name="Percent 13" xfId="586" xr:uid="{00000000-0005-0000-0000-000052020000}"/>
    <cellStyle name="Percent 13 2" xfId="2827" xr:uid="{00000000-0005-0000-0000-000053020000}"/>
    <cellStyle name="Percent 14" xfId="587" xr:uid="{00000000-0005-0000-0000-000054020000}"/>
    <cellStyle name="Percent 14 2" xfId="2898" xr:uid="{41DB68CF-3EFD-415B-BEDE-ABD0905E59D6}"/>
    <cellStyle name="Percent 15" xfId="2831" xr:uid="{00000000-0005-0000-0000-000055020000}"/>
    <cellStyle name="Percent 2" xfId="588" xr:uid="{00000000-0005-0000-0000-000056020000}"/>
    <cellStyle name="Percent 3" xfId="589" xr:uid="{00000000-0005-0000-0000-000057020000}"/>
    <cellStyle name="Percent 4" xfId="590" xr:uid="{00000000-0005-0000-0000-000058020000}"/>
    <cellStyle name="Percent 5" xfId="591" xr:uid="{00000000-0005-0000-0000-000059020000}"/>
    <cellStyle name="Percent 6" xfId="592" xr:uid="{00000000-0005-0000-0000-00005A020000}"/>
    <cellStyle name="Percent 7" xfId="593" xr:uid="{00000000-0005-0000-0000-00005B020000}"/>
    <cellStyle name="Percent 8" xfId="594" xr:uid="{00000000-0005-0000-0000-00005C020000}"/>
    <cellStyle name="Percent 8 2" xfId="595" xr:uid="{00000000-0005-0000-0000-00005D020000}"/>
    <cellStyle name="Percent 9" xfId="596" xr:uid="{00000000-0005-0000-0000-00005E020000}"/>
    <cellStyle name="Percent 9 2" xfId="597" xr:uid="{00000000-0005-0000-0000-00005F020000}"/>
    <cellStyle name="Percent 9 2 2" xfId="2900" xr:uid="{A616D7F2-0AC0-4F18-90BC-7EB0DAF3341F}"/>
    <cellStyle name="Percent 9 3" xfId="2899" xr:uid="{7819A775-E0F2-4543-B8E5-C16BEBE82870}"/>
    <cellStyle name="price" xfId="598" xr:uid="{00000000-0005-0000-0000-000060020000}"/>
    <cellStyle name="PSChar" xfId="599" xr:uid="{00000000-0005-0000-0000-000061020000}"/>
    <cellStyle name="PSDate" xfId="600" xr:uid="{00000000-0005-0000-0000-000062020000}"/>
    <cellStyle name="PSDec" xfId="601" xr:uid="{00000000-0005-0000-0000-000063020000}"/>
    <cellStyle name="PSHeading" xfId="602" xr:uid="{00000000-0005-0000-0000-000064020000}"/>
    <cellStyle name="q" xfId="603" xr:uid="{00000000-0005-0000-0000-000065020000}"/>
    <cellStyle name="q_Sheet1" xfId="604" xr:uid="{00000000-0005-0000-0000-000066020000}"/>
    <cellStyle name="QEPS-h" xfId="605" xr:uid="{00000000-0005-0000-0000-000067020000}"/>
    <cellStyle name="QEPS-H1" xfId="606" xr:uid="{00000000-0005-0000-0000-000068020000}"/>
    <cellStyle name="qRange" xfId="607" xr:uid="{00000000-0005-0000-0000-000069020000}"/>
    <cellStyle name="range" xfId="608" xr:uid="{00000000-0005-0000-0000-00006A020000}"/>
    <cellStyle name="Rates" xfId="609" xr:uid="{00000000-0005-0000-0000-00006B020000}"/>
    <cellStyle name="realtime" xfId="610" xr:uid="{00000000-0005-0000-0000-00006C020000}"/>
    <cellStyle name="REMOVED" xfId="611" xr:uid="{00000000-0005-0000-0000-00006D020000}"/>
    <cellStyle name="result" xfId="612" xr:uid="{00000000-0005-0000-0000-00006E020000}"/>
    <cellStyle name="RevList" xfId="613" xr:uid="{00000000-0005-0000-0000-00006F020000}"/>
    <cellStyle name="rt" xfId="614" xr:uid="{00000000-0005-0000-0000-000070020000}"/>
    <cellStyle name="s" xfId="615" xr:uid="{00000000-0005-0000-0000-000071020000}"/>
    <cellStyle name="s 2" xfId="616" xr:uid="{00000000-0005-0000-0000-000072020000}"/>
    <cellStyle name="s_Aing report" xfId="617" xr:uid="{00000000-0005-0000-0000-000073020000}"/>
    <cellStyle name="s_AR" xfId="618" xr:uid="{00000000-0005-0000-0000-000074020000}"/>
    <cellStyle name="s_Bal Sheets" xfId="619" xr:uid="{00000000-0005-0000-0000-000075020000}"/>
    <cellStyle name="s_Bal Sheets (2)" xfId="620" xr:uid="{00000000-0005-0000-0000-000076020000}"/>
    <cellStyle name="s_Bal Sheets (2) 2" xfId="621" xr:uid="{00000000-0005-0000-0000-000077020000}"/>
    <cellStyle name="s_Bal Sheets (2)_1" xfId="622" xr:uid="{00000000-0005-0000-0000-000078020000}"/>
    <cellStyle name="s_Bal Sheets (2)_1 2" xfId="623" xr:uid="{00000000-0005-0000-0000-000079020000}"/>
    <cellStyle name="s_Bal Sheets (2)_1_Aing report" xfId="624" xr:uid="{00000000-0005-0000-0000-00007A020000}"/>
    <cellStyle name="s_Bal Sheets (2)_1_AR" xfId="625" xr:uid="{00000000-0005-0000-0000-00007B020000}"/>
    <cellStyle name="s_Bal Sheets (2)_1_Base HC" xfId="626" xr:uid="{00000000-0005-0000-0000-00007C020000}"/>
    <cellStyle name="s_Bal Sheets (2)_1_Base P&amp;L" xfId="627" xr:uid="{00000000-0005-0000-0000-00007D020000}"/>
    <cellStyle name="s_Bal Sheets (2)_1_Capex" xfId="628" xr:uid="{00000000-0005-0000-0000-00007E020000}"/>
    <cellStyle name="s_Bal Sheets (2)_1_China as on Dec 31 2008" xfId="629" xr:uid="{00000000-0005-0000-0000-00007F020000}"/>
    <cellStyle name="s_Bal Sheets (2)_1_Customer Details" xfId="630" xr:uid="{00000000-0005-0000-0000-000080020000}"/>
    <cellStyle name="s_Bal Sheets (2)_1_Eco Metrics" xfId="631" xr:uid="{00000000-0005-0000-0000-000081020000}"/>
    <cellStyle name="s_Bal Sheets (2)_1_GC001-China-Aug06" xfId="632" xr:uid="{00000000-0005-0000-0000-000082020000}"/>
    <cellStyle name="s_Bal Sheets (2)_1_GC001-China-July06" xfId="633" xr:uid="{00000000-0005-0000-0000-000083020000}"/>
    <cellStyle name="s_Bal Sheets (2)_1_GC001-China-Oct06" xfId="634" xr:uid="{00000000-0005-0000-0000-000084020000}"/>
    <cellStyle name="s_Bal Sheets (2)_1_Pipeline" xfId="635" xr:uid="{00000000-0005-0000-0000-000085020000}"/>
    <cellStyle name="s_Bal Sheets (2)_1_Pullbacks" xfId="636" xr:uid="{00000000-0005-0000-0000-000086020000}"/>
    <cellStyle name="s_Bal Sheets (2)_Aing report" xfId="637" xr:uid="{00000000-0005-0000-0000-000087020000}"/>
    <cellStyle name="s_Bal Sheets (2)_AR" xfId="638" xr:uid="{00000000-0005-0000-0000-000088020000}"/>
    <cellStyle name="s_Bal Sheets (2)_Base HC" xfId="639" xr:uid="{00000000-0005-0000-0000-000089020000}"/>
    <cellStyle name="s_Bal Sheets (2)_Base P&amp;L" xfId="640" xr:uid="{00000000-0005-0000-0000-00008A020000}"/>
    <cellStyle name="s_Bal Sheets (2)_Capex" xfId="641" xr:uid="{00000000-0005-0000-0000-00008B020000}"/>
    <cellStyle name="s_Bal Sheets (2)_China as on Dec 31 2008" xfId="642" xr:uid="{00000000-0005-0000-0000-00008C020000}"/>
    <cellStyle name="s_Bal Sheets (2)_Customer Details" xfId="643" xr:uid="{00000000-0005-0000-0000-00008D020000}"/>
    <cellStyle name="s_Bal Sheets (2)_Eco Metrics" xfId="644" xr:uid="{00000000-0005-0000-0000-00008E020000}"/>
    <cellStyle name="s_Bal Sheets (2)_GC001-China-Aug06" xfId="645" xr:uid="{00000000-0005-0000-0000-00008F020000}"/>
    <cellStyle name="s_Bal Sheets (2)_GC001-China-July06" xfId="646" xr:uid="{00000000-0005-0000-0000-000090020000}"/>
    <cellStyle name="s_Bal Sheets (2)_GC001-China-Oct06" xfId="647" xr:uid="{00000000-0005-0000-0000-000091020000}"/>
    <cellStyle name="s_Bal Sheets (2)_Pipeline" xfId="648" xr:uid="{00000000-0005-0000-0000-000092020000}"/>
    <cellStyle name="s_Bal Sheets (2)_Pullbacks" xfId="649" xr:uid="{00000000-0005-0000-0000-000093020000}"/>
    <cellStyle name="s_Bal Sheets 2" xfId="650" xr:uid="{00000000-0005-0000-0000-000094020000}"/>
    <cellStyle name="s_Bal Sheets 3" xfId="651" xr:uid="{00000000-0005-0000-0000-000095020000}"/>
    <cellStyle name="s_Bal Sheets 4" xfId="652" xr:uid="{00000000-0005-0000-0000-000096020000}"/>
    <cellStyle name="s_Bal Sheets 5" xfId="653" xr:uid="{00000000-0005-0000-0000-000097020000}"/>
    <cellStyle name="s_Bal Sheets 6" xfId="2901" xr:uid="{F33831EC-8268-4CBB-AD15-87AC9063692C}"/>
    <cellStyle name="s_Bal Sheets_1" xfId="654" xr:uid="{00000000-0005-0000-0000-000098020000}"/>
    <cellStyle name="s_Bal Sheets_1 2" xfId="655" xr:uid="{00000000-0005-0000-0000-000099020000}"/>
    <cellStyle name="s_Bal Sheets_1_Aing report" xfId="656" xr:uid="{00000000-0005-0000-0000-00009A020000}"/>
    <cellStyle name="s_Bal Sheets_1_AM0909" xfId="657" xr:uid="{00000000-0005-0000-0000-00009B020000}"/>
    <cellStyle name="s_Bal Sheets_1_AM0909 2" xfId="658" xr:uid="{00000000-0005-0000-0000-00009C020000}"/>
    <cellStyle name="s_Bal Sheets_1_AM0909_Aing report" xfId="659" xr:uid="{00000000-0005-0000-0000-00009D020000}"/>
    <cellStyle name="s_Bal Sheets_1_AM0909_AR" xfId="660" xr:uid="{00000000-0005-0000-0000-00009E020000}"/>
    <cellStyle name="s_Bal Sheets_1_AM0909_Base HC" xfId="661" xr:uid="{00000000-0005-0000-0000-00009F020000}"/>
    <cellStyle name="s_Bal Sheets_1_AM0909_Base P&amp;L" xfId="662" xr:uid="{00000000-0005-0000-0000-0000A0020000}"/>
    <cellStyle name="s_Bal Sheets_1_AM0909_Capex" xfId="663" xr:uid="{00000000-0005-0000-0000-0000A1020000}"/>
    <cellStyle name="s_Bal Sheets_1_AM0909_China as on Dec 31 2008" xfId="664" xr:uid="{00000000-0005-0000-0000-0000A2020000}"/>
    <cellStyle name="s_Bal Sheets_1_AM0909_Customer Details" xfId="665" xr:uid="{00000000-0005-0000-0000-0000A3020000}"/>
    <cellStyle name="s_Bal Sheets_1_AM0909_Eco Metrics" xfId="666" xr:uid="{00000000-0005-0000-0000-0000A4020000}"/>
    <cellStyle name="s_Bal Sheets_1_AM0909_GC001-China-Aug06" xfId="667" xr:uid="{00000000-0005-0000-0000-0000A5020000}"/>
    <cellStyle name="s_Bal Sheets_1_AM0909_GC001-China-July06" xfId="668" xr:uid="{00000000-0005-0000-0000-0000A6020000}"/>
    <cellStyle name="s_Bal Sheets_1_AM0909_GC001-China-Oct06" xfId="669" xr:uid="{00000000-0005-0000-0000-0000A7020000}"/>
    <cellStyle name="s_Bal Sheets_1_AM0909_Pipeline" xfId="670" xr:uid="{00000000-0005-0000-0000-0000A8020000}"/>
    <cellStyle name="s_Bal Sheets_1_AM0909_Pullbacks" xfId="671" xr:uid="{00000000-0005-0000-0000-0000A9020000}"/>
    <cellStyle name="s_Bal Sheets_1_AR" xfId="672" xr:uid="{00000000-0005-0000-0000-0000AA020000}"/>
    <cellStyle name="s_Bal Sheets_1_Base HC" xfId="673" xr:uid="{00000000-0005-0000-0000-0000AB020000}"/>
    <cellStyle name="s_Bal Sheets_1_Base P&amp;L" xfId="674" xr:uid="{00000000-0005-0000-0000-0000AC020000}"/>
    <cellStyle name="s_Bal Sheets_1_Capex" xfId="675" xr:uid="{00000000-0005-0000-0000-0000AD020000}"/>
    <cellStyle name="s_Bal Sheets_1_China as on Dec 31 2008" xfId="676" xr:uid="{00000000-0005-0000-0000-0000AE020000}"/>
    <cellStyle name="s_Bal Sheets_1_Customer Details" xfId="677" xr:uid="{00000000-0005-0000-0000-0000AF020000}"/>
    <cellStyle name="s_Bal Sheets_1_Eco Metrics" xfId="678" xr:uid="{00000000-0005-0000-0000-0000B0020000}"/>
    <cellStyle name="s_Bal Sheets_1_GC001-China-Aug06" xfId="679" xr:uid="{00000000-0005-0000-0000-0000B1020000}"/>
    <cellStyle name="s_Bal Sheets_1_GC001-China-July06" xfId="680" xr:uid="{00000000-0005-0000-0000-0000B2020000}"/>
    <cellStyle name="s_Bal Sheets_1_GC001-China-Oct06" xfId="681" xr:uid="{00000000-0005-0000-0000-0000B3020000}"/>
    <cellStyle name="s_Bal Sheets_1_Pipeline" xfId="682" xr:uid="{00000000-0005-0000-0000-0000B4020000}"/>
    <cellStyle name="s_Bal Sheets_1_Pullbacks" xfId="683" xr:uid="{00000000-0005-0000-0000-0000B5020000}"/>
    <cellStyle name="s_Bal Sheets_2" xfId="684" xr:uid="{00000000-0005-0000-0000-0000B6020000}"/>
    <cellStyle name="s_Bal Sheets_2 2" xfId="685" xr:uid="{00000000-0005-0000-0000-0000B7020000}"/>
    <cellStyle name="s_Bal Sheets_2_Aing report" xfId="686" xr:uid="{00000000-0005-0000-0000-0000B8020000}"/>
    <cellStyle name="s_Bal Sheets_2_AR" xfId="687" xr:uid="{00000000-0005-0000-0000-0000B9020000}"/>
    <cellStyle name="s_Bal Sheets_2_Base HC" xfId="688" xr:uid="{00000000-0005-0000-0000-0000BA020000}"/>
    <cellStyle name="s_Bal Sheets_2_Base P&amp;L" xfId="689" xr:uid="{00000000-0005-0000-0000-0000BB020000}"/>
    <cellStyle name="s_Bal Sheets_2_Capex" xfId="690" xr:uid="{00000000-0005-0000-0000-0000BC020000}"/>
    <cellStyle name="s_Bal Sheets_2_China as on Dec 31 2008" xfId="691" xr:uid="{00000000-0005-0000-0000-0000BD020000}"/>
    <cellStyle name="s_Bal Sheets_2_Customer Details" xfId="692" xr:uid="{00000000-0005-0000-0000-0000BE020000}"/>
    <cellStyle name="s_Bal Sheets_2_Eco Metrics" xfId="693" xr:uid="{00000000-0005-0000-0000-0000BF020000}"/>
    <cellStyle name="s_Bal Sheets_2_GC001-China-Aug06" xfId="694" xr:uid="{00000000-0005-0000-0000-0000C0020000}"/>
    <cellStyle name="s_Bal Sheets_2_GC001-China-July06" xfId="695" xr:uid="{00000000-0005-0000-0000-0000C1020000}"/>
    <cellStyle name="s_Bal Sheets_2_GC001-China-Oct06" xfId="696" xr:uid="{00000000-0005-0000-0000-0000C2020000}"/>
    <cellStyle name="s_Bal Sheets_2_Pipeline" xfId="697" xr:uid="{00000000-0005-0000-0000-0000C3020000}"/>
    <cellStyle name="s_Bal Sheets_2_Pullbacks" xfId="698" xr:uid="{00000000-0005-0000-0000-0000C4020000}"/>
    <cellStyle name="s_Bal Sheets_Aing report" xfId="699" xr:uid="{00000000-0005-0000-0000-0000C5020000}"/>
    <cellStyle name="s_Bal Sheets_AM0909" xfId="700" xr:uid="{00000000-0005-0000-0000-0000C6020000}"/>
    <cellStyle name="s_Bal Sheets_AM0909 2" xfId="701" xr:uid="{00000000-0005-0000-0000-0000C7020000}"/>
    <cellStyle name="s_Bal Sheets_AM0909_Aing report" xfId="702" xr:uid="{00000000-0005-0000-0000-0000C8020000}"/>
    <cellStyle name="s_Bal Sheets_AM0909_AR" xfId="703" xr:uid="{00000000-0005-0000-0000-0000C9020000}"/>
    <cellStyle name="s_Bal Sheets_AM0909_Base HC" xfId="704" xr:uid="{00000000-0005-0000-0000-0000CA020000}"/>
    <cellStyle name="s_Bal Sheets_AM0909_Base P&amp;L" xfId="705" xr:uid="{00000000-0005-0000-0000-0000CB020000}"/>
    <cellStyle name="s_Bal Sheets_AM0909_Capex" xfId="706" xr:uid="{00000000-0005-0000-0000-0000CC020000}"/>
    <cellStyle name="s_Bal Sheets_AM0909_China as on Dec 31 2008" xfId="707" xr:uid="{00000000-0005-0000-0000-0000CD020000}"/>
    <cellStyle name="s_Bal Sheets_AM0909_Customer Details" xfId="708" xr:uid="{00000000-0005-0000-0000-0000CE020000}"/>
    <cellStyle name="s_Bal Sheets_AM0909_Eco Metrics" xfId="709" xr:uid="{00000000-0005-0000-0000-0000CF020000}"/>
    <cellStyle name="s_Bal Sheets_AM0909_GC001-China-Aug06" xfId="710" xr:uid="{00000000-0005-0000-0000-0000D0020000}"/>
    <cellStyle name="s_Bal Sheets_AM0909_GC001-China-July06" xfId="711" xr:uid="{00000000-0005-0000-0000-0000D1020000}"/>
    <cellStyle name="s_Bal Sheets_AM0909_GC001-China-Oct06" xfId="712" xr:uid="{00000000-0005-0000-0000-0000D2020000}"/>
    <cellStyle name="s_Bal Sheets_AM0909_Pipeline" xfId="713" xr:uid="{00000000-0005-0000-0000-0000D3020000}"/>
    <cellStyle name="s_Bal Sheets_AM0909_Pullbacks" xfId="714" xr:uid="{00000000-0005-0000-0000-0000D4020000}"/>
    <cellStyle name="s_Bal Sheets_AR" xfId="715" xr:uid="{00000000-0005-0000-0000-0000D5020000}"/>
    <cellStyle name="s_Bal Sheets_Base HC" xfId="716" xr:uid="{00000000-0005-0000-0000-0000D6020000}"/>
    <cellStyle name="s_Bal Sheets_Base P&amp;L" xfId="717" xr:uid="{00000000-0005-0000-0000-0000D7020000}"/>
    <cellStyle name="s_Bal Sheets_Capex" xfId="718" xr:uid="{00000000-0005-0000-0000-0000D8020000}"/>
    <cellStyle name="s_Bal Sheets_China as on Dec 31 2008" xfId="719" xr:uid="{00000000-0005-0000-0000-0000D9020000}"/>
    <cellStyle name="s_Bal Sheets_Customer Details" xfId="720" xr:uid="{00000000-0005-0000-0000-0000DA020000}"/>
    <cellStyle name="s_Bal Sheets_Eco Metrics" xfId="721" xr:uid="{00000000-0005-0000-0000-0000DB020000}"/>
    <cellStyle name="s_Bal Sheets_GC001-China-Aug06" xfId="722" xr:uid="{00000000-0005-0000-0000-0000DC020000}"/>
    <cellStyle name="s_Bal Sheets_GC001-China-July06" xfId="723" xr:uid="{00000000-0005-0000-0000-0000DD020000}"/>
    <cellStyle name="s_Bal Sheets_GC001-China-Oct06" xfId="724" xr:uid="{00000000-0005-0000-0000-0000DE020000}"/>
    <cellStyle name="s_Bal Sheets_Pipeline" xfId="725" xr:uid="{00000000-0005-0000-0000-0000DF020000}"/>
    <cellStyle name="s_Bal Sheets_Pullbacks" xfId="726" xr:uid="{00000000-0005-0000-0000-0000E0020000}"/>
    <cellStyle name="s_Base HC" xfId="727" xr:uid="{00000000-0005-0000-0000-0000E1020000}"/>
    <cellStyle name="s_Base P&amp;L" xfId="728" xr:uid="{00000000-0005-0000-0000-0000E2020000}"/>
    <cellStyle name="s_But813" xfId="729" xr:uid="{00000000-0005-0000-0000-0000E3020000}"/>
    <cellStyle name="s_But813 2" xfId="730" xr:uid="{00000000-0005-0000-0000-0000E4020000}"/>
    <cellStyle name="s_But813_Aing report" xfId="731" xr:uid="{00000000-0005-0000-0000-0000E5020000}"/>
    <cellStyle name="s_But813_AR" xfId="732" xr:uid="{00000000-0005-0000-0000-0000E6020000}"/>
    <cellStyle name="s_But813_Base HC" xfId="733" xr:uid="{00000000-0005-0000-0000-0000E7020000}"/>
    <cellStyle name="s_But813_Base P&amp;L" xfId="734" xr:uid="{00000000-0005-0000-0000-0000E8020000}"/>
    <cellStyle name="s_But813_Capex" xfId="735" xr:uid="{00000000-0005-0000-0000-0000E9020000}"/>
    <cellStyle name="s_But813_China as on Dec 31 2008" xfId="736" xr:uid="{00000000-0005-0000-0000-0000EA020000}"/>
    <cellStyle name="s_But813_Customer Details" xfId="737" xr:uid="{00000000-0005-0000-0000-0000EB020000}"/>
    <cellStyle name="s_But813_Eco Metrics" xfId="738" xr:uid="{00000000-0005-0000-0000-0000EC020000}"/>
    <cellStyle name="s_But813_GC001-China-Aug06" xfId="739" xr:uid="{00000000-0005-0000-0000-0000ED020000}"/>
    <cellStyle name="s_But813_GC001-China-July06" xfId="740" xr:uid="{00000000-0005-0000-0000-0000EE020000}"/>
    <cellStyle name="s_But813_GC001-China-Oct06" xfId="741" xr:uid="{00000000-0005-0000-0000-0000EF020000}"/>
    <cellStyle name="s_But813_Pipeline" xfId="742" xr:uid="{00000000-0005-0000-0000-0000F0020000}"/>
    <cellStyle name="s_But813_Pullbacks" xfId="743" xr:uid="{00000000-0005-0000-0000-0000F1020000}"/>
    <cellStyle name="s_But925" xfId="744" xr:uid="{00000000-0005-0000-0000-0000F2020000}"/>
    <cellStyle name="s_But925 2" xfId="745" xr:uid="{00000000-0005-0000-0000-0000F3020000}"/>
    <cellStyle name="s_But925_Aing report" xfId="746" xr:uid="{00000000-0005-0000-0000-0000F4020000}"/>
    <cellStyle name="s_But925_AR" xfId="747" xr:uid="{00000000-0005-0000-0000-0000F5020000}"/>
    <cellStyle name="s_But925_Base HC" xfId="748" xr:uid="{00000000-0005-0000-0000-0000F6020000}"/>
    <cellStyle name="s_But925_Base P&amp;L" xfId="749" xr:uid="{00000000-0005-0000-0000-0000F7020000}"/>
    <cellStyle name="s_But925_Capex" xfId="750" xr:uid="{00000000-0005-0000-0000-0000F8020000}"/>
    <cellStyle name="s_But925_China as on Dec 31 2008" xfId="751" xr:uid="{00000000-0005-0000-0000-0000F9020000}"/>
    <cellStyle name="s_But925_Customer Details" xfId="752" xr:uid="{00000000-0005-0000-0000-0000FA020000}"/>
    <cellStyle name="s_But925_Eco Metrics" xfId="753" xr:uid="{00000000-0005-0000-0000-0000FB020000}"/>
    <cellStyle name="s_But925_GC001-China-Aug06" xfId="754" xr:uid="{00000000-0005-0000-0000-0000FC020000}"/>
    <cellStyle name="s_But925_GC001-China-July06" xfId="755" xr:uid="{00000000-0005-0000-0000-0000FD020000}"/>
    <cellStyle name="s_But925_GC001-China-Oct06" xfId="756" xr:uid="{00000000-0005-0000-0000-0000FE020000}"/>
    <cellStyle name="s_But925_Pipeline" xfId="757" xr:uid="{00000000-0005-0000-0000-0000FF020000}"/>
    <cellStyle name="s_But925_Pullbacks" xfId="758" xr:uid="{00000000-0005-0000-0000-000000030000}"/>
    <cellStyle name="s_Capex" xfId="759" xr:uid="{00000000-0005-0000-0000-000001030000}"/>
    <cellStyle name="s_Cases" xfId="760" xr:uid="{00000000-0005-0000-0000-000002030000}"/>
    <cellStyle name="s_Cases 2" xfId="761" xr:uid="{00000000-0005-0000-0000-000003030000}"/>
    <cellStyle name="s_Cases_1" xfId="762" xr:uid="{00000000-0005-0000-0000-000004030000}"/>
    <cellStyle name="s_Cases_1 2" xfId="763" xr:uid="{00000000-0005-0000-0000-000005030000}"/>
    <cellStyle name="s_Cases_1_Aing report" xfId="764" xr:uid="{00000000-0005-0000-0000-000006030000}"/>
    <cellStyle name="s_Cases_1_AR" xfId="765" xr:uid="{00000000-0005-0000-0000-000007030000}"/>
    <cellStyle name="s_Cases_1_Base HC" xfId="766" xr:uid="{00000000-0005-0000-0000-000008030000}"/>
    <cellStyle name="s_Cases_1_Base P&amp;L" xfId="767" xr:uid="{00000000-0005-0000-0000-000009030000}"/>
    <cellStyle name="s_Cases_1_Capex" xfId="768" xr:uid="{00000000-0005-0000-0000-00000A030000}"/>
    <cellStyle name="s_Cases_1_China as on Dec 31 2008" xfId="769" xr:uid="{00000000-0005-0000-0000-00000B030000}"/>
    <cellStyle name="s_Cases_1_Customer Details" xfId="770" xr:uid="{00000000-0005-0000-0000-00000C030000}"/>
    <cellStyle name="s_Cases_1_Eco Metrics" xfId="771" xr:uid="{00000000-0005-0000-0000-00000D030000}"/>
    <cellStyle name="s_Cases_1_GC001-China-Aug06" xfId="772" xr:uid="{00000000-0005-0000-0000-00000E030000}"/>
    <cellStyle name="s_Cases_1_GC001-China-July06" xfId="773" xr:uid="{00000000-0005-0000-0000-00000F030000}"/>
    <cellStyle name="s_Cases_1_GC001-China-Oct06" xfId="774" xr:uid="{00000000-0005-0000-0000-000010030000}"/>
    <cellStyle name="s_Cases_1_Pipeline" xfId="775" xr:uid="{00000000-0005-0000-0000-000011030000}"/>
    <cellStyle name="s_Cases_1_Pullbacks" xfId="776" xr:uid="{00000000-0005-0000-0000-000012030000}"/>
    <cellStyle name="s_Cases_2" xfId="777" xr:uid="{00000000-0005-0000-0000-000013030000}"/>
    <cellStyle name="s_Cases_2 2" xfId="778" xr:uid="{00000000-0005-0000-0000-000014030000}"/>
    <cellStyle name="s_Cases_2_Aing report" xfId="779" xr:uid="{00000000-0005-0000-0000-000015030000}"/>
    <cellStyle name="s_Cases_2_AR" xfId="780" xr:uid="{00000000-0005-0000-0000-000016030000}"/>
    <cellStyle name="s_Cases_2_Base HC" xfId="781" xr:uid="{00000000-0005-0000-0000-000017030000}"/>
    <cellStyle name="s_Cases_2_Base P&amp;L" xfId="782" xr:uid="{00000000-0005-0000-0000-000018030000}"/>
    <cellStyle name="s_Cases_2_Capex" xfId="783" xr:uid="{00000000-0005-0000-0000-000019030000}"/>
    <cellStyle name="s_Cases_2_China as on Dec 31 2008" xfId="784" xr:uid="{00000000-0005-0000-0000-00001A030000}"/>
    <cellStyle name="s_Cases_2_Customer Details" xfId="785" xr:uid="{00000000-0005-0000-0000-00001B030000}"/>
    <cellStyle name="s_Cases_2_Eco Metrics" xfId="786" xr:uid="{00000000-0005-0000-0000-00001C030000}"/>
    <cellStyle name="s_Cases_2_GC001-China-Aug06" xfId="787" xr:uid="{00000000-0005-0000-0000-00001D030000}"/>
    <cellStyle name="s_Cases_2_GC001-China-July06" xfId="788" xr:uid="{00000000-0005-0000-0000-00001E030000}"/>
    <cellStyle name="s_Cases_2_GC001-China-Oct06" xfId="789" xr:uid="{00000000-0005-0000-0000-00001F030000}"/>
    <cellStyle name="s_Cases_2_Pipeline" xfId="790" xr:uid="{00000000-0005-0000-0000-000020030000}"/>
    <cellStyle name="s_Cases_2_Pullbacks" xfId="791" xr:uid="{00000000-0005-0000-0000-000021030000}"/>
    <cellStyle name="s_Cases_Aing report" xfId="792" xr:uid="{00000000-0005-0000-0000-000022030000}"/>
    <cellStyle name="s_Cases_AM0909" xfId="793" xr:uid="{00000000-0005-0000-0000-000023030000}"/>
    <cellStyle name="s_Cases_AM0909 2" xfId="794" xr:uid="{00000000-0005-0000-0000-000024030000}"/>
    <cellStyle name="s_Cases_AM0909_Aing report" xfId="795" xr:uid="{00000000-0005-0000-0000-000025030000}"/>
    <cellStyle name="s_Cases_AM0909_AR" xfId="796" xr:uid="{00000000-0005-0000-0000-000026030000}"/>
    <cellStyle name="s_Cases_AM0909_Base HC" xfId="797" xr:uid="{00000000-0005-0000-0000-000027030000}"/>
    <cellStyle name="s_Cases_AM0909_Base P&amp;L" xfId="798" xr:uid="{00000000-0005-0000-0000-000028030000}"/>
    <cellStyle name="s_Cases_AM0909_Capex" xfId="799" xr:uid="{00000000-0005-0000-0000-000029030000}"/>
    <cellStyle name="s_Cases_AM0909_China as on Dec 31 2008" xfId="800" xr:uid="{00000000-0005-0000-0000-00002A030000}"/>
    <cellStyle name="s_Cases_AM0909_Customer Details" xfId="801" xr:uid="{00000000-0005-0000-0000-00002B030000}"/>
    <cellStyle name="s_Cases_AM0909_Eco Metrics" xfId="802" xr:uid="{00000000-0005-0000-0000-00002C030000}"/>
    <cellStyle name="s_Cases_AM0909_GC001-China-Aug06" xfId="803" xr:uid="{00000000-0005-0000-0000-00002D030000}"/>
    <cellStyle name="s_Cases_AM0909_GC001-China-July06" xfId="804" xr:uid="{00000000-0005-0000-0000-00002E030000}"/>
    <cellStyle name="s_Cases_AM0909_GC001-China-Oct06" xfId="805" xr:uid="{00000000-0005-0000-0000-00002F030000}"/>
    <cellStyle name="s_Cases_AM0909_Pipeline" xfId="806" xr:uid="{00000000-0005-0000-0000-000030030000}"/>
    <cellStyle name="s_Cases_AM0909_Pullbacks" xfId="807" xr:uid="{00000000-0005-0000-0000-000031030000}"/>
    <cellStyle name="s_Cases_AR" xfId="808" xr:uid="{00000000-0005-0000-0000-000032030000}"/>
    <cellStyle name="s_Cases_Base HC" xfId="809" xr:uid="{00000000-0005-0000-0000-000033030000}"/>
    <cellStyle name="s_Cases_Base P&amp;L" xfId="810" xr:uid="{00000000-0005-0000-0000-000034030000}"/>
    <cellStyle name="s_Cases_Capex" xfId="811" xr:uid="{00000000-0005-0000-0000-000035030000}"/>
    <cellStyle name="s_Cases_China as on Dec 31 2008" xfId="812" xr:uid="{00000000-0005-0000-0000-000036030000}"/>
    <cellStyle name="s_Cases_Customer Details" xfId="813" xr:uid="{00000000-0005-0000-0000-000037030000}"/>
    <cellStyle name="s_Cases_Eco Metrics" xfId="814" xr:uid="{00000000-0005-0000-0000-000038030000}"/>
    <cellStyle name="s_Cases_GC001-China-Aug06" xfId="815" xr:uid="{00000000-0005-0000-0000-000039030000}"/>
    <cellStyle name="s_Cases_GC001-China-July06" xfId="816" xr:uid="{00000000-0005-0000-0000-00003A030000}"/>
    <cellStyle name="s_Cases_GC001-China-Oct06" xfId="817" xr:uid="{00000000-0005-0000-0000-00003B030000}"/>
    <cellStyle name="s_Cases_Pipeline" xfId="818" xr:uid="{00000000-0005-0000-0000-00003C030000}"/>
    <cellStyle name="s_Cases_Pullbacks" xfId="819" xr:uid="{00000000-0005-0000-0000-00003D030000}"/>
    <cellStyle name="s_Caterpillar" xfId="820" xr:uid="{00000000-0005-0000-0000-00003E030000}"/>
    <cellStyle name="s_Caterpillar 2" xfId="821" xr:uid="{00000000-0005-0000-0000-00003F030000}"/>
    <cellStyle name="s_Caterpillar_Aing report" xfId="822" xr:uid="{00000000-0005-0000-0000-000040030000}"/>
    <cellStyle name="s_Caterpillar_AR" xfId="823" xr:uid="{00000000-0005-0000-0000-000041030000}"/>
    <cellStyle name="s_Caterpillar_Base HC" xfId="824" xr:uid="{00000000-0005-0000-0000-000042030000}"/>
    <cellStyle name="s_Caterpillar_Base P&amp;L" xfId="825" xr:uid="{00000000-0005-0000-0000-000043030000}"/>
    <cellStyle name="s_Caterpillar_Capex" xfId="826" xr:uid="{00000000-0005-0000-0000-000044030000}"/>
    <cellStyle name="s_Caterpillar_China as on Dec 31 2008" xfId="827" xr:uid="{00000000-0005-0000-0000-000045030000}"/>
    <cellStyle name="s_Caterpillar_Customer Details" xfId="828" xr:uid="{00000000-0005-0000-0000-000046030000}"/>
    <cellStyle name="s_Caterpillar_Eco Metrics" xfId="829" xr:uid="{00000000-0005-0000-0000-000047030000}"/>
    <cellStyle name="s_Caterpillar_GC001-China-Aug06" xfId="830" xr:uid="{00000000-0005-0000-0000-000048030000}"/>
    <cellStyle name="s_Caterpillar_GC001-China-July06" xfId="831" xr:uid="{00000000-0005-0000-0000-000049030000}"/>
    <cellStyle name="s_Caterpillar_GC001-China-Oct06" xfId="832" xr:uid="{00000000-0005-0000-0000-00004A030000}"/>
    <cellStyle name="s_Caterpillar_Pipeline" xfId="833" xr:uid="{00000000-0005-0000-0000-00004B030000}"/>
    <cellStyle name="s_Caterpillar_Pullbacks" xfId="834" xr:uid="{00000000-0005-0000-0000-00004C030000}"/>
    <cellStyle name="s_China as on Dec 31 2008" xfId="835" xr:uid="{00000000-0005-0000-0000-00004D030000}"/>
    <cellStyle name="s_Credit (2)" xfId="836" xr:uid="{00000000-0005-0000-0000-00004E030000}"/>
    <cellStyle name="s_Credit (2) 2" xfId="837" xr:uid="{00000000-0005-0000-0000-00004F030000}"/>
    <cellStyle name="s_Credit (2)_1" xfId="838" xr:uid="{00000000-0005-0000-0000-000050030000}"/>
    <cellStyle name="s_Credit (2)_1 2" xfId="839" xr:uid="{00000000-0005-0000-0000-000051030000}"/>
    <cellStyle name="s_Credit (2)_1_Aing report" xfId="840" xr:uid="{00000000-0005-0000-0000-000052030000}"/>
    <cellStyle name="s_Credit (2)_1_AR" xfId="841" xr:uid="{00000000-0005-0000-0000-000053030000}"/>
    <cellStyle name="s_Credit (2)_1_Base HC" xfId="842" xr:uid="{00000000-0005-0000-0000-000054030000}"/>
    <cellStyle name="s_Credit (2)_1_Base P&amp;L" xfId="843" xr:uid="{00000000-0005-0000-0000-000055030000}"/>
    <cellStyle name="s_Credit (2)_1_Capex" xfId="844" xr:uid="{00000000-0005-0000-0000-000056030000}"/>
    <cellStyle name="s_Credit (2)_1_China as on Dec 31 2008" xfId="845" xr:uid="{00000000-0005-0000-0000-000057030000}"/>
    <cellStyle name="s_Credit (2)_1_Customer Details" xfId="846" xr:uid="{00000000-0005-0000-0000-000058030000}"/>
    <cellStyle name="s_Credit (2)_1_Eco Metrics" xfId="847" xr:uid="{00000000-0005-0000-0000-000059030000}"/>
    <cellStyle name="s_Credit (2)_1_GC001-China-Aug06" xfId="848" xr:uid="{00000000-0005-0000-0000-00005A030000}"/>
    <cellStyle name="s_Credit (2)_1_GC001-China-July06" xfId="849" xr:uid="{00000000-0005-0000-0000-00005B030000}"/>
    <cellStyle name="s_Credit (2)_1_GC001-China-Oct06" xfId="850" xr:uid="{00000000-0005-0000-0000-00005C030000}"/>
    <cellStyle name="s_Credit (2)_1_Pipeline" xfId="851" xr:uid="{00000000-0005-0000-0000-00005D030000}"/>
    <cellStyle name="s_Credit (2)_1_Pullbacks" xfId="852" xr:uid="{00000000-0005-0000-0000-00005E030000}"/>
    <cellStyle name="s_Credit (2)_2" xfId="853" xr:uid="{00000000-0005-0000-0000-00005F030000}"/>
    <cellStyle name="s_Credit (2)_2 2" xfId="854" xr:uid="{00000000-0005-0000-0000-000060030000}"/>
    <cellStyle name="s_Credit (2)_2_Aing report" xfId="855" xr:uid="{00000000-0005-0000-0000-000061030000}"/>
    <cellStyle name="s_Credit (2)_2_AR" xfId="856" xr:uid="{00000000-0005-0000-0000-000062030000}"/>
    <cellStyle name="s_Credit (2)_2_Base HC" xfId="857" xr:uid="{00000000-0005-0000-0000-000063030000}"/>
    <cellStyle name="s_Credit (2)_2_Base P&amp;L" xfId="858" xr:uid="{00000000-0005-0000-0000-000064030000}"/>
    <cellStyle name="s_Credit (2)_2_Capex" xfId="859" xr:uid="{00000000-0005-0000-0000-000065030000}"/>
    <cellStyle name="s_Credit (2)_2_China as on Dec 31 2008" xfId="860" xr:uid="{00000000-0005-0000-0000-000066030000}"/>
    <cellStyle name="s_Credit (2)_2_Customer Details" xfId="861" xr:uid="{00000000-0005-0000-0000-000067030000}"/>
    <cellStyle name="s_Credit (2)_2_Eco Metrics" xfId="862" xr:uid="{00000000-0005-0000-0000-000068030000}"/>
    <cellStyle name="s_Credit (2)_2_GC001-China-Aug06" xfId="863" xr:uid="{00000000-0005-0000-0000-000069030000}"/>
    <cellStyle name="s_Credit (2)_2_GC001-China-July06" xfId="864" xr:uid="{00000000-0005-0000-0000-00006A030000}"/>
    <cellStyle name="s_Credit (2)_2_GC001-China-Oct06" xfId="865" xr:uid="{00000000-0005-0000-0000-00006B030000}"/>
    <cellStyle name="s_Credit (2)_2_Pipeline" xfId="866" xr:uid="{00000000-0005-0000-0000-00006C030000}"/>
    <cellStyle name="s_Credit (2)_2_Pullbacks" xfId="867" xr:uid="{00000000-0005-0000-0000-00006D030000}"/>
    <cellStyle name="s_Credit (2)_Aing report" xfId="868" xr:uid="{00000000-0005-0000-0000-00006E030000}"/>
    <cellStyle name="s_Credit (2)_AR" xfId="869" xr:uid="{00000000-0005-0000-0000-00006F030000}"/>
    <cellStyle name="s_Credit (2)_Base HC" xfId="870" xr:uid="{00000000-0005-0000-0000-000070030000}"/>
    <cellStyle name="s_Credit (2)_Base P&amp;L" xfId="871" xr:uid="{00000000-0005-0000-0000-000071030000}"/>
    <cellStyle name="s_Credit (2)_Capex" xfId="872" xr:uid="{00000000-0005-0000-0000-000072030000}"/>
    <cellStyle name="s_Credit (2)_China as on Dec 31 2008" xfId="873" xr:uid="{00000000-0005-0000-0000-000073030000}"/>
    <cellStyle name="s_Credit (2)_Customer Details" xfId="874" xr:uid="{00000000-0005-0000-0000-000074030000}"/>
    <cellStyle name="s_Credit (2)_Eco Metrics" xfId="875" xr:uid="{00000000-0005-0000-0000-000075030000}"/>
    <cellStyle name="s_Credit (2)_GC001-China-Aug06" xfId="876" xr:uid="{00000000-0005-0000-0000-000076030000}"/>
    <cellStyle name="s_Credit (2)_GC001-China-July06" xfId="877" xr:uid="{00000000-0005-0000-0000-000077030000}"/>
    <cellStyle name="s_Credit (2)_GC001-China-Oct06" xfId="878" xr:uid="{00000000-0005-0000-0000-000078030000}"/>
    <cellStyle name="s_Credit (2)_Pipeline" xfId="879" xr:uid="{00000000-0005-0000-0000-000079030000}"/>
    <cellStyle name="s_Credit (2)_Pullbacks" xfId="880" xr:uid="{00000000-0005-0000-0000-00007A030000}"/>
    <cellStyle name="s_Credit Graph" xfId="881" xr:uid="{00000000-0005-0000-0000-00007B030000}"/>
    <cellStyle name="s_Credit Graph 2" xfId="882" xr:uid="{00000000-0005-0000-0000-00007C030000}"/>
    <cellStyle name="s_Credit Graph_1" xfId="883" xr:uid="{00000000-0005-0000-0000-00007D030000}"/>
    <cellStyle name="s_Credit Graph_1 2" xfId="884" xr:uid="{00000000-0005-0000-0000-00007E030000}"/>
    <cellStyle name="s_Credit Graph_1_Aing report" xfId="885" xr:uid="{00000000-0005-0000-0000-00007F030000}"/>
    <cellStyle name="s_Credit Graph_1_AR" xfId="886" xr:uid="{00000000-0005-0000-0000-000080030000}"/>
    <cellStyle name="s_Credit Graph_1_Base HC" xfId="887" xr:uid="{00000000-0005-0000-0000-000081030000}"/>
    <cellStyle name="s_Credit Graph_1_Base P&amp;L" xfId="888" xr:uid="{00000000-0005-0000-0000-000082030000}"/>
    <cellStyle name="s_Credit Graph_1_Capex" xfId="889" xr:uid="{00000000-0005-0000-0000-000083030000}"/>
    <cellStyle name="s_Credit Graph_1_China as on Dec 31 2008" xfId="890" xr:uid="{00000000-0005-0000-0000-000084030000}"/>
    <cellStyle name="s_Credit Graph_1_Customer Details" xfId="891" xr:uid="{00000000-0005-0000-0000-000085030000}"/>
    <cellStyle name="s_Credit Graph_1_Eco Metrics" xfId="892" xr:uid="{00000000-0005-0000-0000-000086030000}"/>
    <cellStyle name="s_Credit Graph_1_GC001-China-Aug06" xfId="893" xr:uid="{00000000-0005-0000-0000-000087030000}"/>
    <cellStyle name="s_Credit Graph_1_GC001-China-July06" xfId="894" xr:uid="{00000000-0005-0000-0000-000088030000}"/>
    <cellStyle name="s_Credit Graph_1_GC001-China-Oct06" xfId="895" xr:uid="{00000000-0005-0000-0000-000089030000}"/>
    <cellStyle name="s_Credit Graph_1_Pipeline" xfId="896" xr:uid="{00000000-0005-0000-0000-00008A030000}"/>
    <cellStyle name="s_Credit Graph_1_Pullbacks" xfId="897" xr:uid="{00000000-0005-0000-0000-00008B030000}"/>
    <cellStyle name="s_Credit Graph_2" xfId="898" xr:uid="{00000000-0005-0000-0000-00008C030000}"/>
    <cellStyle name="s_Credit Graph_2 2" xfId="899" xr:uid="{00000000-0005-0000-0000-00008D030000}"/>
    <cellStyle name="s_Credit Graph_2_Aing report" xfId="900" xr:uid="{00000000-0005-0000-0000-00008E030000}"/>
    <cellStyle name="s_Credit Graph_2_AR" xfId="901" xr:uid="{00000000-0005-0000-0000-00008F030000}"/>
    <cellStyle name="s_Credit Graph_2_Base HC" xfId="902" xr:uid="{00000000-0005-0000-0000-000090030000}"/>
    <cellStyle name="s_Credit Graph_2_Base P&amp;L" xfId="903" xr:uid="{00000000-0005-0000-0000-000091030000}"/>
    <cellStyle name="s_Credit Graph_2_Capex" xfId="904" xr:uid="{00000000-0005-0000-0000-000092030000}"/>
    <cellStyle name="s_Credit Graph_2_China as on Dec 31 2008" xfId="905" xr:uid="{00000000-0005-0000-0000-000093030000}"/>
    <cellStyle name="s_Credit Graph_2_Customer Details" xfId="906" xr:uid="{00000000-0005-0000-0000-000094030000}"/>
    <cellStyle name="s_Credit Graph_2_Eco Metrics" xfId="907" xr:uid="{00000000-0005-0000-0000-000095030000}"/>
    <cellStyle name="s_Credit Graph_2_GC001-China-Aug06" xfId="908" xr:uid="{00000000-0005-0000-0000-000096030000}"/>
    <cellStyle name="s_Credit Graph_2_GC001-China-July06" xfId="909" xr:uid="{00000000-0005-0000-0000-000097030000}"/>
    <cellStyle name="s_Credit Graph_2_GC001-China-Oct06" xfId="910" xr:uid="{00000000-0005-0000-0000-000098030000}"/>
    <cellStyle name="s_Credit Graph_2_Pipeline" xfId="911" xr:uid="{00000000-0005-0000-0000-000099030000}"/>
    <cellStyle name="s_Credit Graph_2_Pullbacks" xfId="912" xr:uid="{00000000-0005-0000-0000-00009A030000}"/>
    <cellStyle name="s_Credit Graph_Aing report" xfId="913" xr:uid="{00000000-0005-0000-0000-00009B030000}"/>
    <cellStyle name="s_Credit Graph_AR" xfId="914" xr:uid="{00000000-0005-0000-0000-00009C030000}"/>
    <cellStyle name="s_Credit Graph_Base HC" xfId="915" xr:uid="{00000000-0005-0000-0000-00009D030000}"/>
    <cellStyle name="s_Credit Graph_Base P&amp;L" xfId="916" xr:uid="{00000000-0005-0000-0000-00009E030000}"/>
    <cellStyle name="s_Credit Graph_Capex" xfId="917" xr:uid="{00000000-0005-0000-0000-00009F030000}"/>
    <cellStyle name="s_Credit Graph_China as on Dec 31 2008" xfId="918" xr:uid="{00000000-0005-0000-0000-0000A0030000}"/>
    <cellStyle name="s_Credit Graph_Customer Details" xfId="919" xr:uid="{00000000-0005-0000-0000-0000A1030000}"/>
    <cellStyle name="s_Credit Graph_Eco Metrics" xfId="920" xr:uid="{00000000-0005-0000-0000-0000A2030000}"/>
    <cellStyle name="s_Credit Graph_GC001-China-Aug06" xfId="921" xr:uid="{00000000-0005-0000-0000-0000A3030000}"/>
    <cellStyle name="s_Credit Graph_GC001-China-July06" xfId="922" xr:uid="{00000000-0005-0000-0000-0000A4030000}"/>
    <cellStyle name="s_Credit Graph_GC001-China-Oct06" xfId="923" xr:uid="{00000000-0005-0000-0000-0000A5030000}"/>
    <cellStyle name="s_Credit Graph_Pipeline" xfId="924" xr:uid="{00000000-0005-0000-0000-0000A6030000}"/>
    <cellStyle name="s_Credit Graph_Pullbacks" xfId="925" xr:uid="{00000000-0005-0000-0000-0000A7030000}"/>
    <cellStyle name="s_Customer Details" xfId="926" xr:uid="{00000000-0005-0000-0000-0000A8030000}"/>
    <cellStyle name="s_DCF" xfId="927" xr:uid="{00000000-0005-0000-0000-0000A9030000}"/>
    <cellStyle name="s_DCF 2" xfId="928" xr:uid="{00000000-0005-0000-0000-0000AA030000}"/>
    <cellStyle name="s_DCF Inputs" xfId="929" xr:uid="{00000000-0005-0000-0000-0000AB030000}"/>
    <cellStyle name="s_DCF Inputs 2" xfId="930" xr:uid="{00000000-0005-0000-0000-0000AC030000}"/>
    <cellStyle name="s_DCF Inputs_1" xfId="931" xr:uid="{00000000-0005-0000-0000-0000AD030000}"/>
    <cellStyle name="s_DCF Inputs_1 2" xfId="932" xr:uid="{00000000-0005-0000-0000-0000AE030000}"/>
    <cellStyle name="s_DCF Inputs_1_Aing report" xfId="933" xr:uid="{00000000-0005-0000-0000-0000AF030000}"/>
    <cellStyle name="s_DCF Inputs_1_AR" xfId="934" xr:uid="{00000000-0005-0000-0000-0000B0030000}"/>
    <cellStyle name="s_DCF Inputs_1_Base HC" xfId="935" xr:uid="{00000000-0005-0000-0000-0000B1030000}"/>
    <cellStyle name="s_DCF Inputs_1_Base P&amp;L" xfId="936" xr:uid="{00000000-0005-0000-0000-0000B2030000}"/>
    <cellStyle name="s_DCF Inputs_1_Capex" xfId="937" xr:uid="{00000000-0005-0000-0000-0000B3030000}"/>
    <cellStyle name="s_DCF Inputs_1_China as on Dec 31 2008" xfId="938" xr:uid="{00000000-0005-0000-0000-0000B4030000}"/>
    <cellStyle name="s_DCF Inputs_1_Customer Details" xfId="939" xr:uid="{00000000-0005-0000-0000-0000B5030000}"/>
    <cellStyle name="s_DCF Inputs_1_Eco Metrics" xfId="940" xr:uid="{00000000-0005-0000-0000-0000B6030000}"/>
    <cellStyle name="s_DCF Inputs_1_GC001-China-Aug06" xfId="941" xr:uid="{00000000-0005-0000-0000-0000B7030000}"/>
    <cellStyle name="s_DCF Inputs_1_GC001-China-July06" xfId="942" xr:uid="{00000000-0005-0000-0000-0000B8030000}"/>
    <cellStyle name="s_DCF Inputs_1_GC001-China-Oct06" xfId="943" xr:uid="{00000000-0005-0000-0000-0000B9030000}"/>
    <cellStyle name="s_DCF Inputs_1_Pipeline" xfId="944" xr:uid="{00000000-0005-0000-0000-0000BA030000}"/>
    <cellStyle name="s_DCF Inputs_1_Pullbacks" xfId="945" xr:uid="{00000000-0005-0000-0000-0000BB030000}"/>
    <cellStyle name="s_DCF Inputs_2" xfId="946" xr:uid="{00000000-0005-0000-0000-0000BC030000}"/>
    <cellStyle name="s_DCF Inputs_2 2" xfId="947" xr:uid="{00000000-0005-0000-0000-0000BD030000}"/>
    <cellStyle name="s_DCF Inputs_2_Aing report" xfId="948" xr:uid="{00000000-0005-0000-0000-0000BE030000}"/>
    <cellStyle name="s_DCF Inputs_2_AR" xfId="949" xr:uid="{00000000-0005-0000-0000-0000BF030000}"/>
    <cellStyle name="s_DCF Inputs_2_Base HC" xfId="950" xr:uid="{00000000-0005-0000-0000-0000C0030000}"/>
    <cellStyle name="s_DCF Inputs_2_Base P&amp;L" xfId="951" xr:uid="{00000000-0005-0000-0000-0000C1030000}"/>
    <cellStyle name="s_DCF Inputs_2_Capex" xfId="952" xr:uid="{00000000-0005-0000-0000-0000C2030000}"/>
    <cellStyle name="s_DCF Inputs_2_China as on Dec 31 2008" xfId="953" xr:uid="{00000000-0005-0000-0000-0000C3030000}"/>
    <cellStyle name="s_DCF Inputs_2_Customer Details" xfId="954" xr:uid="{00000000-0005-0000-0000-0000C4030000}"/>
    <cellStyle name="s_DCF Inputs_2_Eco Metrics" xfId="955" xr:uid="{00000000-0005-0000-0000-0000C5030000}"/>
    <cellStyle name="s_DCF Inputs_2_GC001-China-Aug06" xfId="956" xr:uid="{00000000-0005-0000-0000-0000C6030000}"/>
    <cellStyle name="s_DCF Inputs_2_GC001-China-July06" xfId="957" xr:uid="{00000000-0005-0000-0000-0000C7030000}"/>
    <cellStyle name="s_DCF Inputs_2_GC001-China-Oct06" xfId="958" xr:uid="{00000000-0005-0000-0000-0000C8030000}"/>
    <cellStyle name="s_DCF Inputs_2_Pipeline" xfId="959" xr:uid="{00000000-0005-0000-0000-0000C9030000}"/>
    <cellStyle name="s_DCF Inputs_2_Pullbacks" xfId="960" xr:uid="{00000000-0005-0000-0000-0000CA030000}"/>
    <cellStyle name="s_DCF Inputs_Aing report" xfId="961" xr:uid="{00000000-0005-0000-0000-0000CB030000}"/>
    <cellStyle name="s_DCF Inputs_AM0909" xfId="962" xr:uid="{00000000-0005-0000-0000-0000CC030000}"/>
    <cellStyle name="s_DCF Inputs_AM0909 2" xfId="963" xr:uid="{00000000-0005-0000-0000-0000CD030000}"/>
    <cellStyle name="s_DCF Inputs_AM0909_Aing report" xfId="964" xr:uid="{00000000-0005-0000-0000-0000CE030000}"/>
    <cellStyle name="s_DCF Inputs_AM0909_AR" xfId="965" xr:uid="{00000000-0005-0000-0000-0000CF030000}"/>
    <cellStyle name="s_DCF Inputs_AM0909_Base HC" xfId="966" xr:uid="{00000000-0005-0000-0000-0000D0030000}"/>
    <cellStyle name="s_DCF Inputs_AM0909_Base P&amp;L" xfId="967" xr:uid="{00000000-0005-0000-0000-0000D1030000}"/>
    <cellStyle name="s_DCF Inputs_AM0909_Capex" xfId="968" xr:uid="{00000000-0005-0000-0000-0000D2030000}"/>
    <cellStyle name="s_DCF Inputs_AM0909_China as on Dec 31 2008" xfId="969" xr:uid="{00000000-0005-0000-0000-0000D3030000}"/>
    <cellStyle name="s_DCF Inputs_AM0909_Customer Details" xfId="970" xr:uid="{00000000-0005-0000-0000-0000D4030000}"/>
    <cellStyle name="s_DCF Inputs_AM0909_Eco Metrics" xfId="971" xr:uid="{00000000-0005-0000-0000-0000D5030000}"/>
    <cellStyle name="s_DCF Inputs_AM0909_GC001-China-Aug06" xfId="972" xr:uid="{00000000-0005-0000-0000-0000D6030000}"/>
    <cellStyle name="s_DCF Inputs_AM0909_GC001-China-July06" xfId="973" xr:uid="{00000000-0005-0000-0000-0000D7030000}"/>
    <cellStyle name="s_DCF Inputs_AM0909_GC001-China-Oct06" xfId="974" xr:uid="{00000000-0005-0000-0000-0000D8030000}"/>
    <cellStyle name="s_DCF Inputs_AM0909_Pipeline" xfId="975" xr:uid="{00000000-0005-0000-0000-0000D9030000}"/>
    <cellStyle name="s_DCF Inputs_AM0909_Pullbacks" xfId="976" xr:uid="{00000000-0005-0000-0000-0000DA030000}"/>
    <cellStyle name="s_DCF Inputs_AR" xfId="977" xr:uid="{00000000-0005-0000-0000-0000DB030000}"/>
    <cellStyle name="s_DCF Inputs_Base HC" xfId="978" xr:uid="{00000000-0005-0000-0000-0000DC030000}"/>
    <cellStyle name="s_DCF Inputs_Base P&amp;L" xfId="979" xr:uid="{00000000-0005-0000-0000-0000DD030000}"/>
    <cellStyle name="s_DCF Inputs_Capex" xfId="980" xr:uid="{00000000-0005-0000-0000-0000DE030000}"/>
    <cellStyle name="s_DCF Inputs_China as on Dec 31 2008" xfId="981" xr:uid="{00000000-0005-0000-0000-0000DF030000}"/>
    <cellStyle name="s_DCF Inputs_Customer Details" xfId="982" xr:uid="{00000000-0005-0000-0000-0000E0030000}"/>
    <cellStyle name="s_DCF Inputs_Eco Metrics" xfId="983" xr:uid="{00000000-0005-0000-0000-0000E1030000}"/>
    <cellStyle name="s_DCF Inputs_GC001-China-Aug06" xfId="984" xr:uid="{00000000-0005-0000-0000-0000E2030000}"/>
    <cellStyle name="s_DCF Inputs_GC001-China-July06" xfId="985" xr:uid="{00000000-0005-0000-0000-0000E3030000}"/>
    <cellStyle name="s_DCF Inputs_GC001-China-Oct06" xfId="986" xr:uid="{00000000-0005-0000-0000-0000E4030000}"/>
    <cellStyle name="s_DCF Inputs_Pipeline" xfId="987" xr:uid="{00000000-0005-0000-0000-0000E5030000}"/>
    <cellStyle name="s_DCF Inputs_Pullbacks" xfId="988" xr:uid="{00000000-0005-0000-0000-0000E6030000}"/>
    <cellStyle name="s_DCF Matrix" xfId="989" xr:uid="{00000000-0005-0000-0000-0000E7030000}"/>
    <cellStyle name="s_DCF Matrix 2" xfId="990" xr:uid="{00000000-0005-0000-0000-0000E8030000}"/>
    <cellStyle name="s_DCF Matrix_1" xfId="991" xr:uid="{00000000-0005-0000-0000-0000E9030000}"/>
    <cellStyle name="s_DCF Matrix_1 2" xfId="992" xr:uid="{00000000-0005-0000-0000-0000EA030000}"/>
    <cellStyle name="s_DCF Matrix_1_Aing report" xfId="993" xr:uid="{00000000-0005-0000-0000-0000EB030000}"/>
    <cellStyle name="s_DCF Matrix_1_AM0909" xfId="994" xr:uid="{00000000-0005-0000-0000-0000EC030000}"/>
    <cellStyle name="s_DCF Matrix_1_AM0909 2" xfId="995" xr:uid="{00000000-0005-0000-0000-0000ED030000}"/>
    <cellStyle name="s_DCF Matrix_1_AM0909_Aing report" xfId="996" xr:uid="{00000000-0005-0000-0000-0000EE030000}"/>
    <cellStyle name="s_DCF Matrix_1_AM0909_AR" xfId="997" xr:uid="{00000000-0005-0000-0000-0000EF030000}"/>
    <cellStyle name="s_DCF Matrix_1_AM0909_Base HC" xfId="998" xr:uid="{00000000-0005-0000-0000-0000F0030000}"/>
    <cellStyle name="s_DCF Matrix_1_AM0909_Base P&amp;L" xfId="999" xr:uid="{00000000-0005-0000-0000-0000F1030000}"/>
    <cellStyle name="s_DCF Matrix_1_AM0909_Capex" xfId="1000" xr:uid="{00000000-0005-0000-0000-0000F2030000}"/>
    <cellStyle name="s_DCF Matrix_1_AM0909_China as on Dec 31 2008" xfId="1001" xr:uid="{00000000-0005-0000-0000-0000F3030000}"/>
    <cellStyle name="s_DCF Matrix_1_AM0909_Customer Details" xfId="1002" xr:uid="{00000000-0005-0000-0000-0000F4030000}"/>
    <cellStyle name="s_DCF Matrix_1_AM0909_Eco Metrics" xfId="1003" xr:uid="{00000000-0005-0000-0000-0000F5030000}"/>
    <cellStyle name="s_DCF Matrix_1_AM0909_GC001-China-Aug06" xfId="1004" xr:uid="{00000000-0005-0000-0000-0000F6030000}"/>
    <cellStyle name="s_DCF Matrix_1_AM0909_GC001-China-July06" xfId="1005" xr:uid="{00000000-0005-0000-0000-0000F7030000}"/>
    <cellStyle name="s_DCF Matrix_1_AM0909_GC001-China-Oct06" xfId="1006" xr:uid="{00000000-0005-0000-0000-0000F8030000}"/>
    <cellStyle name="s_DCF Matrix_1_AM0909_Pipeline" xfId="1007" xr:uid="{00000000-0005-0000-0000-0000F9030000}"/>
    <cellStyle name="s_DCF Matrix_1_AM0909_Pullbacks" xfId="1008" xr:uid="{00000000-0005-0000-0000-0000FA030000}"/>
    <cellStyle name="s_DCF Matrix_1_AR" xfId="1009" xr:uid="{00000000-0005-0000-0000-0000FB030000}"/>
    <cellStyle name="s_DCF Matrix_1_Base HC" xfId="1010" xr:uid="{00000000-0005-0000-0000-0000FC030000}"/>
    <cellStyle name="s_DCF Matrix_1_Base P&amp;L" xfId="1011" xr:uid="{00000000-0005-0000-0000-0000FD030000}"/>
    <cellStyle name="s_DCF Matrix_1_Capex" xfId="1012" xr:uid="{00000000-0005-0000-0000-0000FE030000}"/>
    <cellStyle name="s_DCF Matrix_1_China as on Dec 31 2008" xfId="1013" xr:uid="{00000000-0005-0000-0000-0000FF030000}"/>
    <cellStyle name="s_DCF Matrix_1_Customer Details" xfId="1014" xr:uid="{00000000-0005-0000-0000-000000040000}"/>
    <cellStyle name="s_DCF Matrix_1_Eco Metrics" xfId="1015" xr:uid="{00000000-0005-0000-0000-000001040000}"/>
    <cellStyle name="s_DCF Matrix_1_GC001-China-Aug06" xfId="1016" xr:uid="{00000000-0005-0000-0000-000002040000}"/>
    <cellStyle name="s_DCF Matrix_1_GC001-China-July06" xfId="1017" xr:uid="{00000000-0005-0000-0000-000003040000}"/>
    <cellStyle name="s_DCF Matrix_1_GC001-China-Oct06" xfId="1018" xr:uid="{00000000-0005-0000-0000-000004040000}"/>
    <cellStyle name="s_DCF Matrix_1_IPO" xfId="1019" xr:uid="{00000000-0005-0000-0000-000005040000}"/>
    <cellStyle name="s_DCF Matrix_1_IPO 2" xfId="1020" xr:uid="{00000000-0005-0000-0000-000006040000}"/>
    <cellStyle name="s_DCF Matrix_1_IPO_Aing report" xfId="1021" xr:uid="{00000000-0005-0000-0000-000007040000}"/>
    <cellStyle name="s_DCF Matrix_1_IPO_AR" xfId="1022" xr:uid="{00000000-0005-0000-0000-000008040000}"/>
    <cellStyle name="s_DCF Matrix_1_IPO_Base HC" xfId="1023" xr:uid="{00000000-0005-0000-0000-000009040000}"/>
    <cellStyle name="s_DCF Matrix_1_IPO_Base P&amp;L" xfId="1024" xr:uid="{00000000-0005-0000-0000-00000A040000}"/>
    <cellStyle name="s_DCF Matrix_1_IPO_Capex" xfId="1025" xr:uid="{00000000-0005-0000-0000-00000B040000}"/>
    <cellStyle name="s_DCF Matrix_1_IPO_China as on Dec 31 2008" xfId="1026" xr:uid="{00000000-0005-0000-0000-00000C040000}"/>
    <cellStyle name="s_DCF Matrix_1_IPO_Customer Details" xfId="1027" xr:uid="{00000000-0005-0000-0000-00000D040000}"/>
    <cellStyle name="s_DCF Matrix_1_IPO_Eco Metrics" xfId="1028" xr:uid="{00000000-0005-0000-0000-00000E040000}"/>
    <cellStyle name="s_DCF Matrix_1_IPO_GC001-China-Aug06" xfId="1029" xr:uid="{00000000-0005-0000-0000-00000F040000}"/>
    <cellStyle name="s_DCF Matrix_1_IPO_GC001-China-July06" xfId="1030" xr:uid="{00000000-0005-0000-0000-000010040000}"/>
    <cellStyle name="s_DCF Matrix_1_IPO_GC001-China-Oct06" xfId="1031" xr:uid="{00000000-0005-0000-0000-000011040000}"/>
    <cellStyle name="s_DCF Matrix_1_IPO_Pipeline" xfId="1032" xr:uid="{00000000-0005-0000-0000-000012040000}"/>
    <cellStyle name="s_DCF Matrix_1_IPO_Pullbacks" xfId="1033" xr:uid="{00000000-0005-0000-0000-000013040000}"/>
    <cellStyle name="s_DCF Matrix_1_Pipeline" xfId="1034" xr:uid="{00000000-0005-0000-0000-000014040000}"/>
    <cellStyle name="s_DCF Matrix_1_Pullbacks" xfId="1035" xr:uid="{00000000-0005-0000-0000-000015040000}"/>
    <cellStyle name="s_DCF Matrix_2" xfId="1036" xr:uid="{00000000-0005-0000-0000-000016040000}"/>
    <cellStyle name="s_DCF Matrix_2 2" xfId="1037" xr:uid="{00000000-0005-0000-0000-000017040000}"/>
    <cellStyle name="s_DCF Matrix_2_Aing report" xfId="1038" xr:uid="{00000000-0005-0000-0000-000018040000}"/>
    <cellStyle name="s_DCF Matrix_2_AM0909" xfId="1039" xr:uid="{00000000-0005-0000-0000-000019040000}"/>
    <cellStyle name="s_DCF Matrix_2_AM0909 2" xfId="1040" xr:uid="{00000000-0005-0000-0000-00001A040000}"/>
    <cellStyle name="s_DCF Matrix_2_AM0909_Aing report" xfId="1041" xr:uid="{00000000-0005-0000-0000-00001B040000}"/>
    <cellStyle name="s_DCF Matrix_2_AM0909_AR" xfId="1042" xr:uid="{00000000-0005-0000-0000-00001C040000}"/>
    <cellStyle name="s_DCF Matrix_2_AM0909_Base HC" xfId="1043" xr:uid="{00000000-0005-0000-0000-00001D040000}"/>
    <cellStyle name="s_DCF Matrix_2_AM0909_Base P&amp;L" xfId="1044" xr:uid="{00000000-0005-0000-0000-00001E040000}"/>
    <cellStyle name="s_DCF Matrix_2_AM0909_Capex" xfId="1045" xr:uid="{00000000-0005-0000-0000-00001F040000}"/>
    <cellStyle name="s_DCF Matrix_2_AM0909_China as on Dec 31 2008" xfId="1046" xr:uid="{00000000-0005-0000-0000-000020040000}"/>
    <cellStyle name="s_DCF Matrix_2_AM0909_Customer Details" xfId="1047" xr:uid="{00000000-0005-0000-0000-000021040000}"/>
    <cellStyle name="s_DCF Matrix_2_AM0909_Eco Metrics" xfId="1048" xr:uid="{00000000-0005-0000-0000-000022040000}"/>
    <cellStyle name="s_DCF Matrix_2_AM0909_GC001-China-Aug06" xfId="1049" xr:uid="{00000000-0005-0000-0000-000023040000}"/>
    <cellStyle name="s_DCF Matrix_2_AM0909_GC001-China-July06" xfId="1050" xr:uid="{00000000-0005-0000-0000-000024040000}"/>
    <cellStyle name="s_DCF Matrix_2_AM0909_GC001-China-Oct06" xfId="1051" xr:uid="{00000000-0005-0000-0000-000025040000}"/>
    <cellStyle name="s_DCF Matrix_2_AM0909_Pipeline" xfId="1052" xr:uid="{00000000-0005-0000-0000-000026040000}"/>
    <cellStyle name="s_DCF Matrix_2_AM0909_Pullbacks" xfId="1053" xr:uid="{00000000-0005-0000-0000-000027040000}"/>
    <cellStyle name="s_DCF Matrix_2_AR" xfId="1054" xr:uid="{00000000-0005-0000-0000-000028040000}"/>
    <cellStyle name="s_DCF Matrix_2_Base HC" xfId="1055" xr:uid="{00000000-0005-0000-0000-000029040000}"/>
    <cellStyle name="s_DCF Matrix_2_Base P&amp;L" xfId="1056" xr:uid="{00000000-0005-0000-0000-00002A040000}"/>
    <cellStyle name="s_DCF Matrix_2_Capex" xfId="1057" xr:uid="{00000000-0005-0000-0000-00002B040000}"/>
    <cellStyle name="s_DCF Matrix_2_China as on Dec 31 2008" xfId="1058" xr:uid="{00000000-0005-0000-0000-00002C040000}"/>
    <cellStyle name="s_DCF Matrix_2_Customer Details" xfId="1059" xr:uid="{00000000-0005-0000-0000-00002D040000}"/>
    <cellStyle name="s_DCF Matrix_2_Eco Metrics" xfId="1060" xr:uid="{00000000-0005-0000-0000-00002E040000}"/>
    <cellStyle name="s_DCF Matrix_2_GC001-China-Aug06" xfId="1061" xr:uid="{00000000-0005-0000-0000-00002F040000}"/>
    <cellStyle name="s_DCF Matrix_2_GC001-China-July06" xfId="1062" xr:uid="{00000000-0005-0000-0000-000030040000}"/>
    <cellStyle name="s_DCF Matrix_2_GC001-China-Oct06" xfId="1063" xr:uid="{00000000-0005-0000-0000-000031040000}"/>
    <cellStyle name="s_DCF Matrix_2_Pipeline" xfId="1064" xr:uid="{00000000-0005-0000-0000-000032040000}"/>
    <cellStyle name="s_DCF Matrix_2_Pullbacks" xfId="1065" xr:uid="{00000000-0005-0000-0000-000033040000}"/>
    <cellStyle name="s_DCF Matrix_Aing report" xfId="1066" xr:uid="{00000000-0005-0000-0000-000034040000}"/>
    <cellStyle name="s_DCF Matrix_AR" xfId="1067" xr:uid="{00000000-0005-0000-0000-000035040000}"/>
    <cellStyle name="s_DCF Matrix_Base HC" xfId="1068" xr:uid="{00000000-0005-0000-0000-000036040000}"/>
    <cellStyle name="s_DCF Matrix_Base P&amp;L" xfId="1069" xr:uid="{00000000-0005-0000-0000-000037040000}"/>
    <cellStyle name="s_DCF Matrix_Capex" xfId="1070" xr:uid="{00000000-0005-0000-0000-000038040000}"/>
    <cellStyle name="s_DCF Matrix_China as on Dec 31 2008" xfId="1071" xr:uid="{00000000-0005-0000-0000-000039040000}"/>
    <cellStyle name="s_DCF Matrix_Customer Details" xfId="1072" xr:uid="{00000000-0005-0000-0000-00003A040000}"/>
    <cellStyle name="s_DCF Matrix_Eco Metrics" xfId="1073" xr:uid="{00000000-0005-0000-0000-00003B040000}"/>
    <cellStyle name="s_DCF Matrix_GC001-China-Aug06" xfId="1074" xr:uid="{00000000-0005-0000-0000-00003C040000}"/>
    <cellStyle name="s_DCF Matrix_GC001-China-July06" xfId="1075" xr:uid="{00000000-0005-0000-0000-00003D040000}"/>
    <cellStyle name="s_DCF Matrix_GC001-China-Oct06" xfId="1076" xr:uid="{00000000-0005-0000-0000-00003E040000}"/>
    <cellStyle name="s_DCF Matrix_IPO" xfId="1077" xr:uid="{00000000-0005-0000-0000-00003F040000}"/>
    <cellStyle name="s_DCF Matrix_IPO 2" xfId="1078" xr:uid="{00000000-0005-0000-0000-000040040000}"/>
    <cellStyle name="s_DCF Matrix_IPO_Aing report" xfId="1079" xr:uid="{00000000-0005-0000-0000-000041040000}"/>
    <cellStyle name="s_DCF Matrix_IPO_AR" xfId="1080" xr:uid="{00000000-0005-0000-0000-000042040000}"/>
    <cellStyle name="s_DCF Matrix_IPO_Base HC" xfId="1081" xr:uid="{00000000-0005-0000-0000-000043040000}"/>
    <cellStyle name="s_DCF Matrix_IPO_Base P&amp;L" xfId="1082" xr:uid="{00000000-0005-0000-0000-000044040000}"/>
    <cellStyle name="s_DCF Matrix_IPO_Capex" xfId="1083" xr:uid="{00000000-0005-0000-0000-000045040000}"/>
    <cellStyle name="s_DCF Matrix_IPO_China as on Dec 31 2008" xfId="1084" xr:uid="{00000000-0005-0000-0000-000046040000}"/>
    <cellStyle name="s_DCF Matrix_IPO_Customer Details" xfId="1085" xr:uid="{00000000-0005-0000-0000-000047040000}"/>
    <cellStyle name="s_DCF Matrix_IPO_Eco Metrics" xfId="1086" xr:uid="{00000000-0005-0000-0000-000048040000}"/>
    <cellStyle name="s_DCF Matrix_IPO_GC001-China-Aug06" xfId="1087" xr:uid="{00000000-0005-0000-0000-000049040000}"/>
    <cellStyle name="s_DCF Matrix_IPO_GC001-China-July06" xfId="1088" xr:uid="{00000000-0005-0000-0000-00004A040000}"/>
    <cellStyle name="s_DCF Matrix_IPO_GC001-China-Oct06" xfId="1089" xr:uid="{00000000-0005-0000-0000-00004B040000}"/>
    <cellStyle name="s_DCF Matrix_IPO_Pipeline" xfId="1090" xr:uid="{00000000-0005-0000-0000-00004C040000}"/>
    <cellStyle name="s_DCF Matrix_IPO_Pullbacks" xfId="1091" xr:uid="{00000000-0005-0000-0000-00004D040000}"/>
    <cellStyle name="s_DCF Matrix_Pipeline" xfId="1092" xr:uid="{00000000-0005-0000-0000-00004E040000}"/>
    <cellStyle name="s_DCF Matrix_Pullbacks" xfId="1093" xr:uid="{00000000-0005-0000-0000-00004F040000}"/>
    <cellStyle name="s_DCF Matrix_REVISE24" xfId="1094" xr:uid="{00000000-0005-0000-0000-000050040000}"/>
    <cellStyle name="s_DCF Matrix_REVISE24 2" xfId="1095" xr:uid="{00000000-0005-0000-0000-000051040000}"/>
    <cellStyle name="s_DCF Matrix_REVISE24_Aing report" xfId="1096" xr:uid="{00000000-0005-0000-0000-000052040000}"/>
    <cellStyle name="s_DCF Matrix_REVISE24_AR" xfId="1097" xr:uid="{00000000-0005-0000-0000-000053040000}"/>
    <cellStyle name="s_DCF Matrix_REVISE24_Base HC" xfId="1098" xr:uid="{00000000-0005-0000-0000-000054040000}"/>
    <cellStyle name="s_DCF Matrix_REVISE24_Base P&amp;L" xfId="1099" xr:uid="{00000000-0005-0000-0000-000055040000}"/>
    <cellStyle name="s_DCF Matrix_REVISE24_Capex" xfId="1100" xr:uid="{00000000-0005-0000-0000-000056040000}"/>
    <cellStyle name="s_DCF Matrix_REVISE24_China as on Dec 31 2008" xfId="1101" xr:uid="{00000000-0005-0000-0000-000057040000}"/>
    <cellStyle name="s_DCF Matrix_REVISE24_Customer Details" xfId="1102" xr:uid="{00000000-0005-0000-0000-000058040000}"/>
    <cellStyle name="s_DCF Matrix_REVISE24_Eco Metrics" xfId="1103" xr:uid="{00000000-0005-0000-0000-000059040000}"/>
    <cellStyle name="s_DCF Matrix_REVISE24_GC001-China-Aug06" xfId="1104" xr:uid="{00000000-0005-0000-0000-00005A040000}"/>
    <cellStyle name="s_DCF Matrix_REVISE24_GC001-China-July06" xfId="1105" xr:uid="{00000000-0005-0000-0000-00005B040000}"/>
    <cellStyle name="s_DCF Matrix_REVISE24_GC001-China-Oct06" xfId="1106" xr:uid="{00000000-0005-0000-0000-00005C040000}"/>
    <cellStyle name="s_DCF Matrix_REVISE24_Pipeline" xfId="1107" xr:uid="{00000000-0005-0000-0000-00005D040000}"/>
    <cellStyle name="s_DCF Matrix_REVISE24_Pullbacks" xfId="1108" xr:uid="{00000000-0005-0000-0000-00005E040000}"/>
    <cellStyle name="s_DCF_1" xfId="1109" xr:uid="{00000000-0005-0000-0000-00005F040000}"/>
    <cellStyle name="s_DCF_1 2" xfId="1110" xr:uid="{00000000-0005-0000-0000-000060040000}"/>
    <cellStyle name="s_DCF_1_Aing report" xfId="1111" xr:uid="{00000000-0005-0000-0000-000061040000}"/>
    <cellStyle name="s_DCF_1_AR" xfId="1112" xr:uid="{00000000-0005-0000-0000-000062040000}"/>
    <cellStyle name="s_DCF_1_Base HC" xfId="1113" xr:uid="{00000000-0005-0000-0000-000063040000}"/>
    <cellStyle name="s_DCF_1_Base P&amp;L" xfId="1114" xr:uid="{00000000-0005-0000-0000-000064040000}"/>
    <cellStyle name="s_DCF_1_Capex" xfId="1115" xr:uid="{00000000-0005-0000-0000-000065040000}"/>
    <cellStyle name="s_DCF_1_China as on Dec 31 2008" xfId="1116" xr:uid="{00000000-0005-0000-0000-000066040000}"/>
    <cellStyle name="s_DCF_1_Customer Details" xfId="1117" xr:uid="{00000000-0005-0000-0000-000067040000}"/>
    <cellStyle name="s_DCF_1_Eco Metrics" xfId="1118" xr:uid="{00000000-0005-0000-0000-000068040000}"/>
    <cellStyle name="s_DCF_1_GC001-China-Aug06" xfId="1119" xr:uid="{00000000-0005-0000-0000-000069040000}"/>
    <cellStyle name="s_DCF_1_GC001-China-July06" xfId="1120" xr:uid="{00000000-0005-0000-0000-00006A040000}"/>
    <cellStyle name="s_DCF_1_GC001-China-Oct06" xfId="1121" xr:uid="{00000000-0005-0000-0000-00006B040000}"/>
    <cellStyle name="s_DCF_1_Pipeline" xfId="1122" xr:uid="{00000000-0005-0000-0000-00006C040000}"/>
    <cellStyle name="s_DCF_1_Pullbacks" xfId="1123" xr:uid="{00000000-0005-0000-0000-00006D040000}"/>
    <cellStyle name="s_DCF_2" xfId="1124" xr:uid="{00000000-0005-0000-0000-00006E040000}"/>
    <cellStyle name="s_DCF_2 2" xfId="1125" xr:uid="{00000000-0005-0000-0000-00006F040000}"/>
    <cellStyle name="s_DCF_2_Aing report" xfId="1126" xr:uid="{00000000-0005-0000-0000-000070040000}"/>
    <cellStyle name="s_DCF_2_AR" xfId="1127" xr:uid="{00000000-0005-0000-0000-000071040000}"/>
    <cellStyle name="s_DCF_2_Base HC" xfId="1128" xr:uid="{00000000-0005-0000-0000-000072040000}"/>
    <cellStyle name="s_DCF_2_Base P&amp;L" xfId="1129" xr:uid="{00000000-0005-0000-0000-000073040000}"/>
    <cellStyle name="s_DCF_2_Capex" xfId="1130" xr:uid="{00000000-0005-0000-0000-000074040000}"/>
    <cellStyle name="s_DCF_2_China as on Dec 31 2008" xfId="1131" xr:uid="{00000000-0005-0000-0000-000075040000}"/>
    <cellStyle name="s_DCF_2_Customer Details" xfId="1132" xr:uid="{00000000-0005-0000-0000-000076040000}"/>
    <cellStyle name="s_DCF_2_Eco Metrics" xfId="1133" xr:uid="{00000000-0005-0000-0000-000077040000}"/>
    <cellStyle name="s_DCF_2_GC001-China-Aug06" xfId="1134" xr:uid="{00000000-0005-0000-0000-000078040000}"/>
    <cellStyle name="s_DCF_2_GC001-China-July06" xfId="1135" xr:uid="{00000000-0005-0000-0000-000079040000}"/>
    <cellStyle name="s_DCF_2_GC001-China-Oct06" xfId="1136" xr:uid="{00000000-0005-0000-0000-00007A040000}"/>
    <cellStyle name="s_DCF_2_Pipeline" xfId="1137" xr:uid="{00000000-0005-0000-0000-00007B040000}"/>
    <cellStyle name="s_DCF_2_Pullbacks" xfId="1138" xr:uid="{00000000-0005-0000-0000-00007C040000}"/>
    <cellStyle name="s_DCF_Aing report" xfId="1139" xr:uid="{00000000-0005-0000-0000-00007D040000}"/>
    <cellStyle name="s_DCF_AR" xfId="1140" xr:uid="{00000000-0005-0000-0000-00007E040000}"/>
    <cellStyle name="s_DCF_Base HC" xfId="1141" xr:uid="{00000000-0005-0000-0000-00007F040000}"/>
    <cellStyle name="s_DCF_Base P&amp;L" xfId="1142" xr:uid="{00000000-0005-0000-0000-000080040000}"/>
    <cellStyle name="s_DCF_Capex" xfId="1143" xr:uid="{00000000-0005-0000-0000-000081040000}"/>
    <cellStyle name="s_DCF_China as on Dec 31 2008" xfId="1144" xr:uid="{00000000-0005-0000-0000-000082040000}"/>
    <cellStyle name="s_DCF_Customer Details" xfId="1145" xr:uid="{00000000-0005-0000-0000-000083040000}"/>
    <cellStyle name="s_DCF_Eco Metrics" xfId="1146" xr:uid="{00000000-0005-0000-0000-000084040000}"/>
    <cellStyle name="s_DCF_GC001-China-Aug06" xfId="1147" xr:uid="{00000000-0005-0000-0000-000085040000}"/>
    <cellStyle name="s_DCF_GC001-China-July06" xfId="1148" xr:uid="{00000000-0005-0000-0000-000086040000}"/>
    <cellStyle name="s_DCF_GC001-China-Oct06" xfId="1149" xr:uid="{00000000-0005-0000-0000-000087040000}"/>
    <cellStyle name="s_DCF_Pipeline" xfId="1150" xr:uid="{00000000-0005-0000-0000-000088040000}"/>
    <cellStyle name="s_DCF_Pullbacks" xfId="1151" xr:uid="{00000000-0005-0000-0000-000089040000}"/>
    <cellStyle name="s_DCFLBO Code" xfId="1152" xr:uid="{00000000-0005-0000-0000-00008A040000}"/>
    <cellStyle name="s_DCFLBO Code 2" xfId="1153" xr:uid="{00000000-0005-0000-0000-00008B040000}"/>
    <cellStyle name="s_DCFLBO Code_1" xfId="1154" xr:uid="{00000000-0005-0000-0000-00008C040000}"/>
    <cellStyle name="s_DCFLBO Code_1 2" xfId="1155" xr:uid="{00000000-0005-0000-0000-00008D040000}"/>
    <cellStyle name="s_DCFLBO Code_1_Aing report" xfId="1156" xr:uid="{00000000-0005-0000-0000-00008E040000}"/>
    <cellStyle name="s_DCFLBO Code_1_AR" xfId="1157" xr:uid="{00000000-0005-0000-0000-00008F040000}"/>
    <cellStyle name="s_DCFLBO Code_1_Base HC" xfId="1158" xr:uid="{00000000-0005-0000-0000-000090040000}"/>
    <cellStyle name="s_DCFLBO Code_1_Base P&amp;L" xfId="1159" xr:uid="{00000000-0005-0000-0000-000091040000}"/>
    <cellStyle name="s_DCFLBO Code_1_Capex" xfId="1160" xr:uid="{00000000-0005-0000-0000-000092040000}"/>
    <cellStyle name="s_DCFLBO Code_1_China as on Dec 31 2008" xfId="1161" xr:uid="{00000000-0005-0000-0000-000093040000}"/>
    <cellStyle name="s_DCFLBO Code_1_Customer Details" xfId="1162" xr:uid="{00000000-0005-0000-0000-000094040000}"/>
    <cellStyle name="s_DCFLBO Code_1_Eco Metrics" xfId="1163" xr:uid="{00000000-0005-0000-0000-000095040000}"/>
    <cellStyle name="s_DCFLBO Code_1_GC001-China-Aug06" xfId="1164" xr:uid="{00000000-0005-0000-0000-000096040000}"/>
    <cellStyle name="s_DCFLBO Code_1_GC001-China-July06" xfId="1165" xr:uid="{00000000-0005-0000-0000-000097040000}"/>
    <cellStyle name="s_DCFLBO Code_1_GC001-China-Oct06" xfId="1166" xr:uid="{00000000-0005-0000-0000-000098040000}"/>
    <cellStyle name="s_DCFLBO Code_1_Pipeline" xfId="1167" xr:uid="{00000000-0005-0000-0000-000099040000}"/>
    <cellStyle name="s_DCFLBO Code_1_Pullbacks" xfId="1168" xr:uid="{00000000-0005-0000-0000-00009A040000}"/>
    <cellStyle name="s_DCFLBO Code_Aing report" xfId="1169" xr:uid="{00000000-0005-0000-0000-00009B040000}"/>
    <cellStyle name="s_DCFLBO Code_AR" xfId="1170" xr:uid="{00000000-0005-0000-0000-00009C040000}"/>
    <cellStyle name="s_DCFLBO Code_Base HC" xfId="1171" xr:uid="{00000000-0005-0000-0000-00009D040000}"/>
    <cellStyle name="s_DCFLBO Code_Base P&amp;L" xfId="1172" xr:uid="{00000000-0005-0000-0000-00009E040000}"/>
    <cellStyle name="s_DCFLBO Code_Capex" xfId="1173" xr:uid="{00000000-0005-0000-0000-00009F040000}"/>
    <cellStyle name="s_DCFLBO Code_China as on Dec 31 2008" xfId="1174" xr:uid="{00000000-0005-0000-0000-0000A0040000}"/>
    <cellStyle name="s_DCFLBO Code_Customer Details" xfId="1175" xr:uid="{00000000-0005-0000-0000-0000A1040000}"/>
    <cellStyle name="s_DCFLBO Code_Eco Metrics" xfId="1176" xr:uid="{00000000-0005-0000-0000-0000A2040000}"/>
    <cellStyle name="s_DCFLBO Code_GC001-China-Aug06" xfId="1177" xr:uid="{00000000-0005-0000-0000-0000A3040000}"/>
    <cellStyle name="s_DCFLBO Code_GC001-China-July06" xfId="1178" xr:uid="{00000000-0005-0000-0000-0000A4040000}"/>
    <cellStyle name="s_DCFLBO Code_GC001-China-Oct06" xfId="1179" xr:uid="{00000000-0005-0000-0000-0000A5040000}"/>
    <cellStyle name="s_DCFLBO Code_Pipeline" xfId="1180" xr:uid="{00000000-0005-0000-0000-0000A6040000}"/>
    <cellStyle name="s_DCFLBO Code_Pullbacks" xfId="1181" xr:uid="{00000000-0005-0000-0000-0000A7040000}"/>
    <cellStyle name="s_Earnings" xfId="1182" xr:uid="{00000000-0005-0000-0000-0000A8040000}"/>
    <cellStyle name="s_Earnings (2)" xfId="1183" xr:uid="{00000000-0005-0000-0000-0000A9040000}"/>
    <cellStyle name="s_Earnings (2) 2" xfId="1184" xr:uid="{00000000-0005-0000-0000-0000AA040000}"/>
    <cellStyle name="s_Earnings (2)_1" xfId="1185" xr:uid="{00000000-0005-0000-0000-0000AB040000}"/>
    <cellStyle name="s_Earnings (2)_1 2" xfId="1186" xr:uid="{00000000-0005-0000-0000-0000AC040000}"/>
    <cellStyle name="s_Earnings (2)_1_Aing report" xfId="1187" xr:uid="{00000000-0005-0000-0000-0000AD040000}"/>
    <cellStyle name="s_Earnings (2)_1_AR" xfId="1188" xr:uid="{00000000-0005-0000-0000-0000AE040000}"/>
    <cellStyle name="s_Earnings (2)_1_Base HC" xfId="1189" xr:uid="{00000000-0005-0000-0000-0000AF040000}"/>
    <cellStyle name="s_Earnings (2)_1_Base P&amp;L" xfId="1190" xr:uid="{00000000-0005-0000-0000-0000B0040000}"/>
    <cellStyle name="s_Earnings (2)_1_Capex" xfId="1191" xr:uid="{00000000-0005-0000-0000-0000B1040000}"/>
    <cellStyle name="s_Earnings (2)_1_China as on Dec 31 2008" xfId="1192" xr:uid="{00000000-0005-0000-0000-0000B2040000}"/>
    <cellStyle name="s_Earnings (2)_1_Customer Details" xfId="1193" xr:uid="{00000000-0005-0000-0000-0000B3040000}"/>
    <cellStyle name="s_Earnings (2)_1_Eco Metrics" xfId="1194" xr:uid="{00000000-0005-0000-0000-0000B4040000}"/>
    <cellStyle name="s_Earnings (2)_1_GC001-China-Aug06" xfId="1195" xr:uid="{00000000-0005-0000-0000-0000B5040000}"/>
    <cellStyle name="s_Earnings (2)_1_GC001-China-July06" xfId="1196" xr:uid="{00000000-0005-0000-0000-0000B6040000}"/>
    <cellStyle name="s_Earnings (2)_1_GC001-China-Oct06" xfId="1197" xr:uid="{00000000-0005-0000-0000-0000B7040000}"/>
    <cellStyle name="s_Earnings (2)_1_Pipeline" xfId="1198" xr:uid="{00000000-0005-0000-0000-0000B8040000}"/>
    <cellStyle name="s_Earnings (2)_1_Pullbacks" xfId="1199" xr:uid="{00000000-0005-0000-0000-0000B9040000}"/>
    <cellStyle name="s_Earnings (2)_Aing report" xfId="1200" xr:uid="{00000000-0005-0000-0000-0000BA040000}"/>
    <cellStyle name="s_Earnings (2)_AR" xfId="1201" xr:uid="{00000000-0005-0000-0000-0000BB040000}"/>
    <cellStyle name="s_Earnings (2)_Base HC" xfId="1202" xr:uid="{00000000-0005-0000-0000-0000BC040000}"/>
    <cellStyle name="s_Earnings (2)_Base P&amp;L" xfId="1203" xr:uid="{00000000-0005-0000-0000-0000BD040000}"/>
    <cellStyle name="s_Earnings (2)_Capex" xfId="1204" xr:uid="{00000000-0005-0000-0000-0000BE040000}"/>
    <cellStyle name="s_Earnings (2)_China as on Dec 31 2008" xfId="1205" xr:uid="{00000000-0005-0000-0000-0000BF040000}"/>
    <cellStyle name="s_Earnings (2)_Customer Details" xfId="1206" xr:uid="{00000000-0005-0000-0000-0000C0040000}"/>
    <cellStyle name="s_Earnings (2)_Eco Metrics" xfId="1207" xr:uid="{00000000-0005-0000-0000-0000C1040000}"/>
    <cellStyle name="s_Earnings (2)_GC001-China-Aug06" xfId="1208" xr:uid="{00000000-0005-0000-0000-0000C2040000}"/>
    <cellStyle name="s_Earnings (2)_GC001-China-July06" xfId="1209" xr:uid="{00000000-0005-0000-0000-0000C3040000}"/>
    <cellStyle name="s_Earnings (2)_GC001-China-Oct06" xfId="1210" xr:uid="{00000000-0005-0000-0000-0000C4040000}"/>
    <cellStyle name="s_Earnings (2)_Pipeline" xfId="1211" xr:uid="{00000000-0005-0000-0000-0000C5040000}"/>
    <cellStyle name="s_Earnings (2)_Pullbacks" xfId="1212" xr:uid="{00000000-0005-0000-0000-0000C6040000}"/>
    <cellStyle name="s_Earnings 2" xfId="1213" xr:uid="{00000000-0005-0000-0000-0000C7040000}"/>
    <cellStyle name="s_Earnings 3" xfId="1214" xr:uid="{00000000-0005-0000-0000-0000C8040000}"/>
    <cellStyle name="s_Earnings 4" xfId="1215" xr:uid="{00000000-0005-0000-0000-0000C9040000}"/>
    <cellStyle name="s_Earnings 5" xfId="1216" xr:uid="{00000000-0005-0000-0000-0000CA040000}"/>
    <cellStyle name="s_Earnings 6" xfId="2902" xr:uid="{9402B7F1-55F9-4B8F-86CA-229F815D2423}"/>
    <cellStyle name="s_Earnings_1" xfId="1217" xr:uid="{00000000-0005-0000-0000-0000CB040000}"/>
    <cellStyle name="s_Earnings_1 2" xfId="1218" xr:uid="{00000000-0005-0000-0000-0000CC040000}"/>
    <cellStyle name="s_Earnings_1_Aing report" xfId="1219" xr:uid="{00000000-0005-0000-0000-0000CD040000}"/>
    <cellStyle name="s_Earnings_1_AM0909" xfId="1220" xr:uid="{00000000-0005-0000-0000-0000CE040000}"/>
    <cellStyle name="s_Earnings_1_AM0909 2" xfId="1221" xr:uid="{00000000-0005-0000-0000-0000CF040000}"/>
    <cellStyle name="s_Earnings_1_AM0909_Aing report" xfId="1222" xr:uid="{00000000-0005-0000-0000-0000D0040000}"/>
    <cellStyle name="s_Earnings_1_AM0909_AR" xfId="1223" xr:uid="{00000000-0005-0000-0000-0000D1040000}"/>
    <cellStyle name="s_Earnings_1_AM0909_Base HC" xfId="1224" xr:uid="{00000000-0005-0000-0000-0000D2040000}"/>
    <cellStyle name="s_Earnings_1_AM0909_Base P&amp;L" xfId="1225" xr:uid="{00000000-0005-0000-0000-0000D3040000}"/>
    <cellStyle name="s_Earnings_1_AM0909_Capex" xfId="1226" xr:uid="{00000000-0005-0000-0000-0000D4040000}"/>
    <cellStyle name="s_Earnings_1_AM0909_China as on Dec 31 2008" xfId="1227" xr:uid="{00000000-0005-0000-0000-0000D5040000}"/>
    <cellStyle name="s_Earnings_1_AM0909_Customer Details" xfId="1228" xr:uid="{00000000-0005-0000-0000-0000D6040000}"/>
    <cellStyle name="s_Earnings_1_AM0909_Eco Metrics" xfId="1229" xr:uid="{00000000-0005-0000-0000-0000D7040000}"/>
    <cellStyle name="s_Earnings_1_AM0909_GC001-China-Aug06" xfId="1230" xr:uid="{00000000-0005-0000-0000-0000D8040000}"/>
    <cellStyle name="s_Earnings_1_AM0909_GC001-China-July06" xfId="1231" xr:uid="{00000000-0005-0000-0000-0000D9040000}"/>
    <cellStyle name="s_Earnings_1_AM0909_GC001-China-Oct06" xfId="1232" xr:uid="{00000000-0005-0000-0000-0000DA040000}"/>
    <cellStyle name="s_Earnings_1_AM0909_Pipeline" xfId="1233" xr:uid="{00000000-0005-0000-0000-0000DB040000}"/>
    <cellStyle name="s_Earnings_1_AM0909_Pullbacks" xfId="1234" xr:uid="{00000000-0005-0000-0000-0000DC040000}"/>
    <cellStyle name="s_Earnings_1_AR" xfId="1235" xr:uid="{00000000-0005-0000-0000-0000DD040000}"/>
    <cellStyle name="s_Earnings_1_Base HC" xfId="1236" xr:uid="{00000000-0005-0000-0000-0000DE040000}"/>
    <cellStyle name="s_Earnings_1_Base P&amp;L" xfId="1237" xr:uid="{00000000-0005-0000-0000-0000DF040000}"/>
    <cellStyle name="s_Earnings_1_Capex" xfId="1238" xr:uid="{00000000-0005-0000-0000-0000E0040000}"/>
    <cellStyle name="s_Earnings_1_China as on Dec 31 2008" xfId="1239" xr:uid="{00000000-0005-0000-0000-0000E1040000}"/>
    <cellStyle name="s_Earnings_1_Customer Details" xfId="1240" xr:uid="{00000000-0005-0000-0000-0000E2040000}"/>
    <cellStyle name="s_Earnings_1_Eco Metrics" xfId="1241" xr:uid="{00000000-0005-0000-0000-0000E3040000}"/>
    <cellStyle name="s_Earnings_1_GC001-China-Aug06" xfId="1242" xr:uid="{00000000-0005-0000-0000-0000E4040000}"/>
    <cellStyle name="s_Earnings_1_GC001-China-July06" xfId="1243" xr:uid="{00000000-0005-0000-0000-0000E5040000}"/>
    <cellStyle name="s_Earnings_1_GC001-China-Oct06" xfId="1244" xr:uid="{00000000-0005-0000-0000-0000E6040000}"/>
    <cellStyle name="s_Earnings_1_Pipeline" xfId="1245" xr:uid="{00000000-0005-0000-0000-0000E7040000}"/>
    <cellStyle name="s_Earnings_1_Pullbacks" xfId="1246" xr:uid="{00000000-0005-0000-0000-0000E8040000}"/>
    <cellStyle name="s_Earnings_2" xfId="1247" xr:uid="{00000000-0005-0000-0000-0000E9040000}"/>
    <cellStyle name="s_Earnings_2 2" xfId="1248" xr:uid="{00000000-0005-0000-0000-0000EA040000}"/>
    <cellStyle name="s_Earnings_2_Aing report" xfId="1249" xr:uid="{00000000-0005-0000-0000-0000EB040000}"/>
    <cellStyle name="s_Earnings_2_AM0909" xfId="1250" xr:uid="{00000000-0005-0000-0000-0000EC040000}"/>
    <cellStyle name="s_Earnings_2_AM0909 2" xfId="1251" xr:uid="{00000000-0005-0000-0000-0000ED040000}"/>
    <cellStyle name="s_Earnings_2_AM0909_Aing report" xfId="1252" xr:uid="{00000000-0005-0000-0000-0000EE040000}"/>
    <cellStyle name="s_Earnings_2_AM0909_AR" xfId="1253" xr:uid="{00000000-0005-0000-0000-0000EF040000}"/>
    <cellStyle name="s_Earnings_2_AM0909_Base HC" xfId="1254" xr:uid="{00000000-0005-0000-0000-0000F0040000}"/>
    <cellStyle name="s_Earnings_2_AM0909_Base P&amp;L" xfId="1255" xr:uid="{00000000-0005-0000-0000-0000F1040000}"/>
    <cellStyle name="s_Earnings_2_AM0909_Capex" xfId="1256" xr:uid="{00000000-0005-0000-0000-0000F2040000}"/>
    <cellStyle name="s_Earnings_2_AM0909_China as on Dec 31 2008" xfId="1257" xr:uid="{00000000-0005-0000-0000-0000F3040000}"/>
    <cellStyle name="s_Earnings_2_AM0909_Customer Details" xfId="1258" xr:uid="{00000000-0005-0000-0000-0000F4040000}"/>
    <cellStyle name="s_Earnings_2_AM0909_Eco Metrics" xfId="1259" xr:uid="{00000000-0005-0000-0000-0000F5040000}"/>
    <cellStyle name="s_Earnings_2_AM0909_GC001-China-Aug06" xfId="1260" xr:uid="{00000000-0005-0000-0000-0000F6040000}"/>
    <cellStyle name="s_Earnings_2_AM0909_GC001-China-July06" xfId="1261" xr:uid="{00000000-0005-0000-0000-0000F7040000}"/>
    <cellStyle name="s_Earnings_2_AM0909_GC001-China-Oct06" xfId="1262" xr:uid="{00000000-0005-0000-0000-0000F8040000}"/>
    <cellStyle name="s_Earnings_2_AM0909_Pipeline" xfId="1263" xr:uid="{00000000-0005-0000-0000-0000F9040000}"/>
    <cellStyle name="s_Earnings_2_AM0909_Pullbacks" xfId="1264" xr:uid="{00000000-0005-0000-0000-0000FA040000}"/>
    <cellStyle name="s_Earnings_2_AR" xfId="1265" xr:uid="{00000000-0005-0000-0000-0000FB040000}"/>
    <cellStyle name="s_Earnings_2_Base HC" xfId="1266" xr:uid="{00000000-0005-0000-0000-0000FC040000}"/>
    <cellStyle name="s_Earnings_2_Base P&amp;L" xfId="1267" xr:uid="{00000000-0005-0000-0000-0000FD040000}"/>
    <cellStyle name="s_Earnings_2_Capex" xfId="1268" xr:uid="{00000000-0005-0000-0000-0000FE040000}"/>
    <cellStyle name="s_Earnings_2_China as on Dec 31 2008" xfId="1269" xr:uid="{00000000-0005-0000-0000-0000FF040000}"/>
    <cellStyle name="s_Earnings_2_Customer Details" xfId="1270" xr:uid="{00000000-0005-0000-0000-000000050000}"/>
    <cellStyle name="s_Earnings_2_Eco Metrics" xfId="1271" xr:uid="{00000000-0005-0000-0000-000001050000}"/>
    <cellStyle name="s_Earnings_2_GC001-China-Aug06" xfId="1272" xr:uid="{00000000-0005-0000-0000-000002050000}"/>
    <cellStyle name="s_Earnings_2_GC001-China-July06" xfId="1273" xr:uid="{00000000-0005-0000-0000-000003050000}"/>
    <cellStyle name="s_Earnings_2_GC001-China-Oct06" xfId="1274" xr:uid="{00000000-0005-0000-0000-000004050000}"/>
    <cellStyle name="s_Earnings_2_Pipeline" xfId="1275" xr:uid="{00000000-0005-0000-0000-000005050000}"/>
    <cellStyle name="s_Earnings_2_Pullbacks" xfId="1276" xr:uid="{00000000-0005-0000-0000-000006050000}"/>
    <cellStyle name="s_Earnings_Aing report" xfId="1277" xr:uid="{00000000-0005-0000-0000-000007050000}"/>
    <cellStyle name="s_Earnings_AM0909" xfId="1278" xr:uid="{00000000-0005-0000-0000-000008050000}"/>
    <cellStyle name="s_Earnings_AM0909 2" xfId="1279" xr:uid="{00000000-0005-0000-0000-000009050000}"/>
    <cellStyle name="s_Earnings_AM0909_Aing report" xfId="1280" xr:uid="{00000000-0005-0000-0000-00000A050000}"/>
    <cellStyle name="s_Earnings_AM0909_AR" xfId="1281" xr:uid="{00000000-0005-0000-0000-00000B050000}"/>
    <cellStyle name="s_Earnings_AM0909_Base HC" xfId="1282" xr:uid="{00000000-0005-0000-0000-00000C050000}"/>
    <cellStyle name="s_Earnings_AM0909_Base P&amp;L" xfId="1283" xr:uid="{00000000-0005-0000-0000-00000D050000}"/>
    <cellStyle name="s_Earnings_AM0909_Capex" xfId="1284" xr:uid="{00000000-0005-0000-0000-00000E050000}"/>
    <cellStyle name="s_Earnings_AM0909_China as on Dec 31 2008" xfId="1285" xr:uid="{00000000-0005-0000-0000-00000F050000}"/>
    <cellStyle name="s_Earnings_AM0909_Customer Details" xfId="1286" xr:uid="{00000000-0005-0000-0000-000010050000}"/>
    <cellStyle name="s_Earnings_AM0909_Eco Metrics" xfId="1287" xr:uid="{00000000-0005-0000-0000-000011050000}"/>
    <cellStyle name="s_Earnings_AM0909_GC001-China-Aug06" xfId="1288" xr:uid="{00000000-0005-0000-0000-000012050000}"/>
    <cellStyle name="s_Earnings_AM0909_GC001-China-July06" xfId="1289" xr:uid="{00000000-0005-0000-0000-000013050000}"/>
    <cellStyle name="s_Earnings_AM0909_GC001-China-Oct06" xfId="1290" xr:uid="{00000000-0005-0000-0000-000014050000}"/>
    <cellStyle name="s_Earnings_AM0909_Pipeline" xfId="1291" xr:uid="{00000000-0005-0000-0000-000015050000}"/>
    <cellStyle name="s_Earnings_AM0909_Pullbacks" xfId="1292" xr:uid="{00000000-0005-0000-0000-000016050000}"/>
    <cellStyle name="s_Earnings_AR" xfId="1293" xr:uid="{00000000-0005-0000-0000-000017050000}"/>
    <cellStyle name="s_Earnings_Base HC" xfId="1294" xr:uid="{00000000-0005-0000-0000-000018050000}"/>
    <cellStyle name="s_Earnings_Base P&amp;L" xfId="1295" xr:uid="{00000000-0005-0000-0000-000019050000}"/>
    <cellStyle name="s_Earnings_Capex" xfId="1296" xr:uid="{00000000-0005-0000-0000-00001A050000}"/>
    <cellStyle name="s_Earnings_China as on Dec 31 2008" xfId="1297" xr:uid="{00000000-0005-0000-0000-00001B050000}"/>
    <cellStyle name="s_Earnings_Customer Details" xfId="1298" xr:uid="{00000000-0005-0000-0000-00001C050000}"/>
    <cellStyle name="s_Earnings_Eco Metrics" xfId="1299" xr:uid="{00000000-0005-0000-0000-00001D050000}"/>
    <cellStyle name="s_Earnings_GC001-China-Aug06" xfId="1300" xr:uid="{00000000-0005-0000-0000-00001E050000}"/>
    <cellStyle name="s_Earnings_GC001-China-July06" xfId="1301" xr:uid="{00000000-0005-0000-0000-00001F050000}"/>
    <cellStyle name="s_Earnings_GC001-China-Oct06" xfId="1302" xr:uid="{00000000-0005-0000-0000-000020050000}"/>
    <cellStyle name="s_Earnings_Pipeline" xfId="1303" xr:uid="{00000000-0005-0000-0000-000021050000}"/>
    <cellStyle name="s_Earnings_Pullbacks" xfId="1304" xr:uid="{00000000-0005-0000-0000-000022050000}"/>
    <cellStyle name="s_Eco Metrics" xfId="1305" xr:uid="{00000000-0005-0000-0000-000023050000}"/>
    <cellStyle name="s_Fin Graph" xfId="1306" xr:uid="{00000000-0005-0000-0000-000024050000}"/>
    <cellStyle name="s_Fin Graph 2" xfId="1307" xr:uid="{00000000-0005-0000-0000-000025050000}"/>
    <cellStyle name="s_Fin Graph_1" xfId="1308" xr:uid="{00000000-0005-0000-0000-000026050000}"/>
    <cellStyle name="s_Fin Graph_1 2" xfId="1309" xr:uid="{00000000-0005-0000-0000-000027050000}"/>
    <cellStyle name="s_Fin Graph_1_Aing report" xfId="1310" xr:uid="{00000000-0005-0000-0000-000028050000}"/>
    <cellStyle name="s_Fin Graph_1_AR" xfId="1311" xr:uid="{00000000-0005-0000-0000-000029050000}"/>
    <cellStyle name="s_Fin Graph_1_Base HC" xfId="1312" xr:uid="{00000000-0005-0000-0000-00002A050000}"/>
    <cellStyle name="s_Fin Graph_1_Base P&amp;L" xfId="1313" xr:uid="{00000000-0005-0000-0000-00002B050000}"/>
    <cellStyle name="s_Fin Graph_1_Capex" xfId="1314" xr:uid="{00000000-0005-0000-0000-00002C050000}"/>
    <cellStyle name="s_Fin Graph_1_China as on Dec 31 2008" xfId="1315" xr:uid="{00000000-0005-0000-0000-00002D050000}"/>
    <cellStyle name="s_Fin Graph_1_Customer Details" xfId="1316" xr:uid="{00000000-0005-0000-0000-00002E050000}"/>
    <cellStyle name="s_Fin Graph_1_Eco Metrics" xfId="1317" xr:uid="{00000000-0005-0000-0000-00002F050000}"/>
    <cellStyle name="s_Fin Graph_1_GC001-China-Aug06" xfId="1318" xr:uid="{00000000-0005-0000-0000-000030050000}"/>
    <cellStyle name="s_Fin Graph_1_GC001-China-July06" xfId="1319" xr:uid="{00000000-0005-0000-0000-000031050000}"/>
    <cellStyle name="s_Fin Graph_1_GC001-China-Oct06" xfId="1320" xr:uid="{00000000-0005-0000-0000-000032050000}"/>
    <cellStyle name="s_Fin Graph_1_Pipeline" xfId="1321" xr:uid="{00000000-0005-0000-0000-000033050000}"/>
    <cellStyle name="s_Fin Graph_1_Pullbacks" xfId="1322" xr:uid="{00000000-0005-0000-0000-000034050000}"/>
    <cellStyle name="s_Fin Graph_2" xfId="1323" xr:uid="{00000000-0005-0000-0000-000035050000}"/>
    <cellStyle name="s_Fin Graph_2 2" xfId="1324" xr:uid="{00000000-0005-0000-0000-000036050000}"/>
    <cellStyle name="s_Fin Graph_2_Aing report" xfId="1325" xr:uid="{00000000-0005-0000-0000-000037050000}"/>
    <cellStyle name="s_Fin Graph_2_AR" xfId="1326" xr:uid="{00000000-0005-0000-0000-000038050000}"/>
    <cellStyle name="s_Fin Graph_2_Base HC" xfId="1327" xr:uid="{00000000-0005-0000-0000-000039050000}"/>
    <cellStyle name="s_Fin Graph_2_Base P&amp;L" xfId="1328" xr:uid="{00000000-0005-0000-0000-00003A050000}"/>
    <cellStyle name="s_Fin Graph_2_Capex" xfId="1329" xr:uid="{00000000-0005-0000-0000-00003B050000}"/>
    <cellStyle name="s_Fin Graph_2_China as on Dec 31 2008" xfId="1330" xr:uid="{00000000-0005-0000-0000-00003C050000}"/>
    <cellStyle name="s_Fin Graph_2_Customer Details" xfId="1331" xr:uid="{00000000-0005-0000-0000-00003D050000}"/>
    <cellStyle name="s_Fin Graph_2_Eco Metrics" xfId="1332" xr:uid="{00000000-0005-0000-0000-00003E050000}"/>
    <cellStyle name="s_Fin Graph_2_GC001-China-Aug06" xfId="1333" xr:uid="{00000000-0005-0000-0000-00003F050000}"/>
    <cellStyle name="s_Fin Graph_2_GC001-China-July06" xfId="1334" xr:uid="{00000000-0005-0000-0000-000040050000}"/>
    <cellStyle name="s_Fin Graph_2_GC001-China-Oct06" xfId="1335" xr:uid="{00000000-0005-0000-0000-000041050000}"/>
    <cellStyle name="s_Fin Graph_2_Pipeline" xfId="1336" xr:uid="{00000000-0005-0000-0000-000042050000}"/>
    <cellStyle name="s_Fin Graph_2_Pullbacks" xfId="1337" xr:uid="{00000000-0005-0000-0000-000043050000}"/>
    <cellStyle name="s_Fin Graph_Aing report" xfId="1338" xr:uid="{00000000-0005-0000-0000-000044050000}"/>
    <cellStyle name="s_Fin Graph_AR" xfId="1339" xr:uid="{00000000-0005-0000-0000-000045050000}"/>
    <cellStyle name="s_Fin Graph_Base HC" xfId="1340" xr:uid="{00000000-0005-0000-0000-000046050000}"/>
    <cellStyle name="s_Fin Graph_Base P&amp;L" xfId="1341" xr:uid="{00000000-0005-0000-0000-000047050000}"/>
    <cellStyle name="s_Fin Graph_Capex" xfId="1342" xr:uid="{00000000-0005-0000-0000-000048050000}"/>
    <cellStyle name="s_Fin Graph_China as on Dec 31 2008" xfId="1343" xr:uid="{00000000-0005-0000-0000-000049050000}"/>
    <cellStyle name="s_Fin Graph_Customer Details" xfId="1344" xr:uid="{00000000-0005-0000-0000-00004A050000}"/>
    <cellStyle name="s_Fin Graph_Eco Metrics" xfId="1345" xr:uid="{00000000-0005-0000-0000-00004B050000}"/>
    <cellStyle name="s_Fin Graph_GC001-China-Aug06" xfId="1346" xr:uid="{00000000-0005-0000-0000-00004C050000}"/>
    <cellStyle name="s_Fin Graph_GC001-China-July06" xfId="1347" xr:uid="{00000000-0005-0000-0000-00004D050000}"/>
    <cellStyle name="s_Fin Graph_GC001-China-Oct06" xfId="1348" xr:uid="{00000000-0005-0000-0000-00004E050000}"/>
    <cellStyle name="s_Fin Graph_Pipeline" xfId="1349" xr:uid="{00000000-0005-0000-0000-00004F050000}"/>
    <cellStyle name="s_Fin Graph_Pullbacks" xfId="1350" xr:uid="{00000000-0005-0000-0000-000050050000}"/>
    <cellStyle name="s_GC001-China-Aug06" xfId="1351" xr:uid="{00000000-0005-0000-0000-000051050000}"/>
    <cellStyle name="s_GC001-China-July06" xfId="1352" xr:uid="{00000000-0005-0000-0000-000052050000}"/>
    <cellStyle name="s_GC001-China-Oct06" xfId="1353" xr:uid="{00000000-0005-0000-0000-000053050000}"/>
    <cellStyle name="s_Hist Graph" xfId="1354" xr:uid="{00000000-0005-0000-0000-000054050000}"/>
    <cellStyle name="s_Hist Graph 2" xfId="1355" xr:uid="{00000000-0005-0000-0000-000055050000}"/>
    <cellStyle name="s_Hist Graph_1" xfId="1356" xr:uid="{00000000-0005-0000-0000-000056050000}"/>
    <cellStyle name="s_Hist Graph_1 2" xfId="1357" xr:uid="{00000000-0005-0000-0000-000057050000}"/>
    <cellStyle name="s_Hist Graph_1_Aing report" xfId="1358" xr:uid="{00000000-0005-0000-0000-000058050000}"/>
    <cellStyle name="s_Hist Graph_1_AR" xfId="1359" xr:uid="{00000000-0005-0000-0000-000059050000}"/>
    <cellStyle name="s_Hist Graph_1_Base HC" xfId="1360" xr:uid="{00000000-0005-0000-0000-00005A050000}"/>
    <cellStyle name="s_Hist Graph_1_Base P&amp;L" xfId="1361" xr:uid="{00000000-0005-0000-0000-00005B050000}"/>
    <cellStyle name="s_Hist Graph_1_Capex" xfId="1362" xr:uid="{00000000-0005-0000-0000-00005C050000}"/>
    <cellStyle name="s_Hist Graph_1_China as on Dec 31 2008" xfId="1363" xr:uid="{00000000-0005-0000-0000-00005D050000}"/>
    <cellStyle name="s_Hist Graph_1_Customer Details" xfId="1364" xr:uid="{00000000-0005-0000-0000-00005E050000}"/>
    <cellStyle name="s_Hist Graph_1_Eco Metrics" xfId="1365" xr:uid="{00000000-0005-0000-0000-00005F050000}"/>
    <cellStyle name="s_Hist Graph_1_GC001-China-Aug06" xfId="1366" xr:uid="{00000000-0005-0000-0000-000060050000}"/>
    <cellStyle name="s_Hist Graph_1_GC001-China-July06" xfId="1367" xr:uid="{00000000-0005-0000-0000-000061050000}"/>
    <cellStyle name="s_Hist Graph_1_GC001-China-Oct06" xfId="1368" xr:uid="{00000000-0005-0000-0000-000062050000}"/>
    <cellStyle name="s_Hist Graph_1_Pipeline" xfId="1369" xr:uid="{00000000-0005-0000-0000-000063050000}"/>
    <cellStyle name="s_Hist Graph_1_Pullbacks" xfId="1370" xr:uid="{00000000-0005-0000-0000-000064050000}"/>
    <cellStyle name="s_Hist Graph_2" xfId="1371" xr:uid="{00000000-0005-0000-0000-000065050000}"/>
    <cellStyle name="s_Hist Graph_2 2" xfId="1372" xr:uid="{00000000-0005-0000-0000-000066050000}"/>
    <cellStyle name="s_Hist Graph_2_Aing report" xfId="1373" xr:uid="{00000000-0005-0000-0000-000067050000}"/>
    <cellStyle name="s_Hist Graph_2_AR" xfId="1374" xr:uid="{00000000-0005-0000-0000-000068050000}"/>
    <cellStyle name="s_Hist Graph_2_Base HC" xfId="1375" xr:uid="{00000000-0005-0000-0000-000069050000}"/>
    <cellStyle name="s_Hist Graph_2_Base P&amp;L" xfId="1376" xr:uid="{00000000-0005-0000-0000-00006A050000}"/>
    <cellStyle name="s_Hist Graph_2_Capex" xfId="1377" xr:uid="{00000000-0005-0000-0000-00006B050000}"/>
    <cellStyle name="s_Hist Graph_2_China as on Dec 31 2008" xfId="1378" xr:uid="{00000000-0005-0000-0000-00006C050000}"/>
    <cellStyle name="s_Hist Graph_2_Customer Details" xfId="1379" xr:uid="{00000000-0005-0000-0000-00006D050000}"/>
    <cellStyle name="s_Hist Graph_2_Eco Metrics" xfId="1380" xr:uid="{00000000-0005-0000-0000-00006E050000}"/>
    <cellStyle name="s_Hist Graph_2_GC001-China-Aug06" xfId="1381" xr:uid="{00000000-0005-0000-0000-00006F050000}"/>
    <cellStyle name="s_Hist Graph_2_GC001-China-July06" xfId="1382" xr:uid="{00000000-0005-0000-0000-000070050000}"/>
    <cellStyle name="s_Hist Graph_2_GC001-China-Oct06" xfId="1383" xr:uid="{00000000-0005-0000-0000-000071050000}"/>
    <cellStyle name="s_Hist Graph_2_Pipeline" xfId="1384" xr:uid="{00000000-0005-0000-0000-000072050000}"/>
    <cellStyle name="s_Hist Graph_2_Pullbacks" xfId="1385" xr:uid="{00000000-0005-0000-0000-000073050000}"/>
    <cellStyle name="s_Hist Graph_Aing report" xfId="1386" xr:uid="{00000000-0005-0000-0000-000074050000}"/>
    <cellStyle name="s_Hist Graph_AR" xfId="1387" xr:uid="{00000000-0005-0000-0000-000075050000}"/>
    <cellStyle name="s_Hist Graph_Base HC" xfId="1388" xr:uid="{00000000-0005-0000-0000-000076050000}"/>
    <cellStyle name="s_Hist Graph_Base P&amp;L" xfId="1389" xr:uid="{00000000-0005-0000-0000-000077050000}"/>
    <cellStyle name="s_Hist Graph_Capex" xfId="1390" xr:uid="{00000000-0005-0000-0000-000078050000}"/>
    <cellStyle name="s_Hist Graph_China as on Dec 31 2008" xfId="1391" xr:uid="{00000000-0005-0000-0000-000079050000}"/>
    <cellStyle name="s_Hist Graph_Customer Details" xfId="1392" xr:uid="{00000000-0005-0000-0000-00007A050000}"/>
    <cellStyle name="s_Hist Graph_Eco Metrics" xfId="1393" xr:uid="{00000000-0005-0000-0000-00007B050000}"/>
    <cellStyle name="s_Hist Graph_GC001-China-Aug06" xfId="1394" xr:uid="{00000000-0005-0000-0000-00007C050000}"/>
    <cellStyle name="s_Hist Graph_GC001-China-July06" xfId="1395" xr:uid="{00000000-0005-0000-0000-00007D050000}"/>
    <cellStyle name="s_Hist Graph_GC001-China-Oct06" xfId="1396" xr:uid="{00000000-0005-0000-0000-00007E050000}"/>
    <cellStyle name="s_Hist Graph_Pipeline" xfId="1397" xr:uid="{00000000-0005-0000-0000-00007F050000}"/>
    <cellStyle name="s_Hist Graph_Pullbacks" xfId="1398" xr:uid="{00000000-0005-0000-0000-000080050000}"/>
    <cellStyle name="s_Hist Inputs" xfId="1399" xr:uid="{00000000-0005-0000-0000-000081050000}"/>
    <cellStyle name="s_Hist Inputs (2)" xfId="1400" xr:uid="{00000000-0005-0000-0000-000082050000}"/>
    <cellStyle name="s_Hist Inputs (2) 2" xfId="1401" xr:uid="{00000000-0005-0000-0000-000083050000}"/>
    <cellStyle name="s_Hist Inputs (2)_1" xfId="1402" xr:uid="{00000000-0005-0000-0000-000084050000}"/>
    <cellStyle name="s_Hist Inputs (2)_1 2" xfId="1403" xr:uid="{00000000-0005-0000-0000-000085050000}"/>
    <cellStyle name="s_Hist Inputs (2)_1_Aing report" xfId="1404" xr:uid="{00000000-0005-0000-0000-000086050000}"/>
    <cellStyle name="s_Hist Inputs (2)_1_AR" xfId="1405" xr:uid="{00000000-0005-0000-0000-000087050000}"/>
    <cellStyle name="s_Hist Inputs (2)_1_Base HC" xfId="1406" xr:uid="{00000000-0005-0000-0000-000088050000}"/>
    <cellStyle name="s_Hist Inputs (2)_1_Base P&amp;L" xfId="1407" xr:uid="{00000000-0005-0000-0000-000089050000}"/>
    <cellStyle name="s_Hist Inputs (2)_1_Capex" xfId="1408" xr:uid="{00000000-0005-0000-0000-00008A050000}"/>
    <cellStyle name="s_Hist Inputs (2)_1_China as on Dec 31 2008" xfId="1409" xr:uid="{00000000-0005-0000-0000-00008B050000}"/>
    <cellStyle name="s_Hist Inputs (2)_1_Customer Details" xfId="1410" xr:uid="{00000000-0005-0000-0000-00008C050000}"/>
    <cellStyle name="s_Hist Inputs (2)_1_Eco Metrics" xfId="1411" xr:uid="{00000000-0005-0000-0000-00008D050000}"/>
    <cellStyle name="s_Hist Inputs (2)_1_GC001-China-Aug06" xfId="1412" xr:uid="{00000000-0005-0000-0000-00008E050000}"/>
    <cellStyle name="s_Hist Inputs (2)_1_GC001-China-July06" xfId="1413" xr:uid="{00000000-0005-0000-0000-00008F050000}"/>
    <cellStyle name="s_Hist Inputs (2)_1_GC001-China-Oct06" xfId="1414" xr:uid="{00000000-0005-0000-0000-000090050000}"/>
    <cellStyle name="s_Hist Inputs (2)_1_Pipeline" xfId="1415" xr:uid="{00000000-0005-0000-0000-000091050000}"/>
    <cellStyle name="s_Hist Inputs (2)_1_Pullbacks" xfId="1416" xr:uid="{00000000-0005-0000-0000-000092050000}"/>
    <cellStyle name="s_Hist Inputs (2)_Aing report" xfId="1417" xr:uid="{00000000-0005-0000-0000-000093050000}"/>
    <cellStyle name="s_Hist Inputs (2)_AR" xfId="1418" xr:uid="{00000000-0005-0000-0000-000094050000}"/>
    <cellStyle name="s_Hist Inputs (2)_Base HC" xfId="1419" xr:uid="{00000000-0005-0000-0000-000095050000}"/>
    <cellStyle name="s_Hist Inputs (2)_Base P&amp;L" xfId="1420" xr:uid="{00000000-0005-0000-0000-000096050000}"/>
    <cellStyle name="s_Hist Inputs (2)_Capex" xfId="1421" xr:uid="{00000000-0005-0000-0000-000097050000}"/>
    <cellStyle name="s_Hist Inputs (2)_China as on Dec 31 2008" xfId="1422" xr:uid="{00000000-0005-0000-0000-000098050000}"/>
    <cellStyle name="s_Hist Inputs (2)_Customer Details" xfId="1423" xr:uid="{00000000-0005-0000-0000-000099050000}"/>
    <cellStyle name="s_Hist Inputs (2)_Eco Metrics" xfId="1424" xr:uid="{00000000-0005-0000-0000-00009A050000}"/>
    <cellStyle name="s_Hist Inputs (2)_GC001-China-Aug06" xfId="1425" xr:uid="{00000000-0005-0000-0000-00009B050000}"/>
    <cellStyle name="s_Hist Inputs (2)_GC001-China-July06" xfId="1426" xr:uid="{00000000-0005-0000-0000-00009C050000}"/>
    <cellStyle name="s_Hist Inputs (2)_GC001-China-Oct06" xfId="1427" xr:uid="{00000000-0005-0000-0000-00009D050000}"/>
    <cellStyle name="s_Hist Inputs (2)_Pipeline" xfId="1428" xr:uid="{00000000-0005-0000-0000-00009E050000}"/>
    <cellStyle name="s_Hist Inputs (2)_Pullbacks" xfId="1429" xr:uid="{00000000-0005-0000-0000-00009F050000}"/>
    <cellStyle name="s_Hist Inputs 2" xfId="1430" xr:uid="{00000000-0005-0000-0000-0000A0050000}"/>
    <cellStyle name="s_Hist Inputs 3" xfId="1431" xr:uid="{00000000-0005-0000-0000-0000A1050000}"/>
    <cellStyle name="s_Hist Inputs 4" xfId="1432" xr:uid="{00000000-0005-0000-0000-0000A2050000}"/>
    <cellStyle name="s_Hist Inputs 5" xfId="1433" xr:uid="{00000000-0005-0000-0000-0000A3050000}"/>
    <cellStyle name="s_Hist Inputs 6" xfId="2903" xr:uid="{DE507875-0BF7-43DB-8E1B-8DBAA106E689}"/>
    <cellStyle name="s_Hist Inputs_1" xfId="1434" xr:uid="{00000000-0005-0000-0000-0000A4050000}"/>
    <cellStyle name="s_Hist Inputs_1 2" xfId="1435" xr:uid="{00000000-0005-0000-0000-0000A5050000}"/>
    <cellStyle name="s_Hist Inputs_1_Aing report" xfId="1436" xr:uid="{00000000-0005-0000-0000-0000A6050000}"/>
    <cellStyle name="s_Hist Inputs_1_AM0909" xfId="1437" xr:uid="{00000000-0005-0000-0000-0000A7050000}"/>
    <cellStyle name="s_Hist Inputs_1_AM0909 2" xfId="1438" xr:uid="{00000000-0005-0000-0000-0000A8050000}"/>
    <cellStyle name="s_Hist Inputs_1_AM0909_Aing report" xfId="1439" xr:uid="{00000000-0005-0000-0000-0000A9050000}"/>
    <cellStyle name="s_Hist Inputs_1_AM0909_AR" xfId="1440" xr:uid="{00000000-0005-0000-0000-0000AA050000}"/>
    <cellStyle name="s_Hist Inputs_1_AM0909_Base HC" xfId="1441" xr:uid="{00000000-0005-0000-0000-0000AB050000}"/>
    <cellStyle name="s_Hist Inputs_1_AM0909_Base P&amp;L" xfId="1442" xr:uid="{00000000-0005-0000-0000-0000AC050000}"/>
    <cellStyle name="s_Hist Inputs_1_AM0909_Capex" xfId="1443" xr:uid="{00000000-0005-0000-0000-0000AD050000}"/>
    <cellStyle name="s_Hist Inputs_1_AM0909_China as on Dec 31 2008" xfId="1444" xr:uid="{00000000-0005-0000-0000-0000AE050000}"/>
    <cellStyle name="s_Hist Inputs_1_AM0909_Customer Details" xfId="1445" xr:uid="{00000000-0005-0000-0000-0000AF050000}"/>
    <cellStyle name="s_Hist Inputs_1_AM0909_Eco Metrics" xfId="1446" xr:uid="{00000000-0005-0000-0000-0000B0050000}"/>
    <cellStyle name="s_Hist Inputs_1_AM0909_GC001-China-Aug06" xfId="1447" xr:uid="{00000000-0005-0000-0000-0000B1050000}"/>
    <cellStyle name="s_Hist Inputs_1_AM0909_GC001-China-July06" xfId="1448" xr:uid="{00000000-0005-0000-0000-0000B2050000}"/>
    <cellStyle name="s_Hist Inputs_1_AM0909_GC001-China-Oct06" xfId="1449" xr:uid="{00000000-0005-0000-0000-0000B3050000}"/>
    <cellStyle name="s_Hist Inputs_1_AM0909_Pipeline" xfId="1450" xr:uid="{00000000-0005-0000-0000-0000B4050000}"/>
    <cellStyle name="s_Hist Inputs_1_AM0909_Pullbacks" xfId="1451" xr:uid="{00000000-0005-0000-0000-0000B5050000}"/>
    <cellStyle name="s_Hist Inputs_1_AR" xfId="1452" xr:uid="{00000000-0005-0000-0000-0000B6050000}"/>
    <cellStyle name="s_Hist Inputs_1_Base HC" xfId="1453" xr:uid="{00000000-0005-0000-0000-0000B7050000}"/>
    <cellStyle name="s_Hist Inputs_1_Base P&amp;L" xfId="1454" xr:uid="{00000000-0005-0000-0000-0000B8050000}"/>
    <cellStyle name="s_Hist Inputs_1_Capex" xfId="1455" xr:uid="{00000000-0005-0000-0000-0000B9050000}"/>
    <cellStyle name="s_Hist Inputs_1_China as on Dec 31 2008" xfId="1456" xr:uid="{00000000-0005-0000-0000-0000BA050000}"/>
    <cellStyle name="s_Hist Inputs_1_Customer Details" xfId="1457" xr:uid="{00000000-0005-0000-0000-0000BB050000}"/>
    <cellStyle name="s_Hist Inputs_1_Eco Metrics" xfId="1458" xr:uid="{00000000-0005-0000-0000-0000BC050000}"/>
    <cellStyle name="s_Hist Inputs_1_GC001-China-Aug06" xfId="1459" xr:uid="{00000000-0005-0000-0000-0000BD050000}"/>
    <cellStyle name="s_Hist Inputs_1_GC001-China-July06" xfId="1460" xr:uid="{00000000-0005-0000-0000-0000BE050000}"/>
    <cellStyle name="s_Hist Inputs_1_GC001-China-Oct06" xfId="1461" xr:uid="{00000000-0005-0000-0000-0000BF050000}"/>
    <cellStyle name="s_Hist Inputs_1_Pipeline" xfId="1462" xr:uid="{00000000-0005-0000-0000-0000C0050000}"/>
    <cellStyle name="s_Hist Inputs_1_Pullbacks" xfId="1463" xr:uid="{00000000-0005-0000-0000-0000C1050000}"/>
    <cellStyle name="s_Hist Inputs_2" xfId="1464" xr:uid="{00000000-0005-0000-0000-0000C2050000}"/>
    <cellStyle name="s_Hist Inputs_2 2" xfId="1465" xr:uid="{00000000-0005-0000-0000-0000C3050000}"/>
    <cellStyle name="s_Hist Inputs_2_Aing report" xfId="1466" xr:uid="{00000000-0005-0000-0000-0000C4050000}"/>
    <cellStyle name="s_Hist Inputs_2_AR" xfId="1467" xr:uid="{00000000-0005-0000-0000-0000C5050000}"/>
    <cellStyle name="s_Hist Inputs_2_Base HC" xfId="1468" xr:uid="{00000000-0005-0000-0000-0000C6050000}"/>
    <cellStyle name="s_Hist Inputs_2_Base P&amp;L" xfId="1469" xr:uid="{00000000-0005-0000-0000-0000C7050000}"/>
    <cellStyle name="s_Hist Inputs_2_Capex" xfId="1470" xr:uid="{00000000-0005-0000-0000-0000C8050000}"/>
    <cellStyle name="s_Hist Inputs_2_China as on Dec 31 2008" xfId="1471" xr:uid="{00000000-0005-0000-0000-0000C9050000}"/>
    <cellStyle name="s_Hist Inputs_2_Customer Details" xfId="1472" xr:uid="{00000000-0005-0000-0000-0000CA050000}"/>
    <cellStyle name="s_Hist Inputs_2_Eco Metrics" xfId="1473" xr:uid="{00000000-0005-0000-0000-0000CB050000}"/>
    <cellStyle name="s_Hist Inputs_2_GC001-China-Aug06" xfId="1474" xr:uid="{00000000-0005-0000-0000-0000CC050000}"/>
    <cellStyle name="s_Hist Inputs_2_GC001-China-July06" xfId="1475" xr:uid="{00000000-0005-0000-0000-0000CD050000}"/>
    <cellStyle name="s_Hist Inputs_2_GC001-China-Oct06" xfId="1476" xr:uid="{00000000-0005-0000-0000-0000CE050000}"/>
    <cellStyle name="s_Hist Inputs_2_Pipeline" xfId="1477" xr:uid="{00000000-0005-0000-0000-0000CF050000}"/>
    <cellStyle name="s_Hist Inputs_2_Pullbacks" xfId="1478" xr:uid="{00000000-0005-0000-0000-0000D0050000}"/>
    <cellStyle name="s_Hist Inputs_Aing report" xfId="1479" xr:uid="{00000000-0005-0000-0000-0000D1050000}"/>
    <cellStyle name="s_Hist Inputs_AM0909" xfId="1480" xr:uid="{00000000-0005-0000-0000-0000D2050000}"/>
    <cellStyle name="s_Hist Inputs_AM0909 2" xfId="1481" xr:uid="{00000000-0005-0000-0000-0000D3050000}"/>
    <cellStyle name="s_Hist Inputs_AM0909_Aing report" xfId="1482" xr:uid="{00000000-0005-0000-0000-0000D4050000}"/>
    <cellStyle name="s_Hist Inputs_AM0909_AR" xfId="1483" xr:uid="{00000000-0005-0000-0000-0000D5050000}"/>
    <cellStyle name="s_Hist Inputs_AM0909_Base HC" xfId="1484" xr:uid="{00000000-0005-0000-0000-0000D6050000}"/>
    <cellStyle name="s_Hist Inputs_AM0909_Base P&amp;L" xfId="1485" xr:uid="{00000000-0005-0000-0000-0000D7050000}"/>
    <cellStyle name="s_Hist Inputs_AM0909_Capex" xfId="1486" xr:uid="{00000000-0005-0000-0000-0000D8050000}"/>
    <cellStyle name="s_Hist Inputs_AM0909_China as on Dec 31 2008" xfId="1487" xr:uid="{00000000-0005-0000-0000-0000D9050000}"/>
    <cellStyle name="s_Hist Inputs_AM0909_Customer Details" xfId="1488" xr:uid="{00000000-0005-0000-0000-0000DA050000}"/>
    <cellStyle name="s_Hist Inputs_AM0909_Eco Metrics" xfId="1489" xr:uid="{00000000-0005-0000-0000-0000DB050000}"/>
    <cellStyle name="s_Hist Inputs_AM0909_GC001-China-Aug06" xfId="1490" xr:uid="{00000000-0005-0000-0000-0000DC050000}"/>
    <cellStyle name="s_Hist Inputs_AM0909_GC001-China-July06" xfId="1491" xr:uid="{00000000-0005-0000-0000-0000DD050000}"/>
    <cellStyle name="s_Hist Inputs_AM0909_GC001-China-Oct06" xfId="1492" xr:uid="{00000000-0005-0000-0000-0000DE050000}"/>
    <cellStyle name="s_Hist Inputs_AM0909_Pipeline" xfId="1493" xr:uid="{00000000-0005-0000-0000-0000DF050000}"/>
    <cellStyle name="s_Hist Inputs_AM0909_Pullbacks" xfId="1494" xr:uid="{00000000-0005-0000-0000-0000E0050000}"/>
    <cellStyle name="s_Hist Inputs_AR" xfId="1495" xr:uid="{00000000-0005-0000-0000-0000E1050000}"/>
    <cellStyle name="s_Hist Inputs_Base HC" xfId="1496" xr:uid="{00000000-0005-0000-0000-0000E2050000}"/>
    <cellStyle name="s_Hist Inputs_Base P&amp;L" xfId="1497" xr:uid="{00000000-0005-0000-0000-0000E3050000}"/>
    <cellStyle name="s_Hist Inputs_Capex" xfId="1498" xr:uid="{00000000-0005-0000-0000-0000E4050000}"/>
    <cellStyle name="s_Hist Inputs_China as on Dec 31 2008" xfId="1499" xr:uid="{00000000-0005-0000-0000-0000E5050000}"/>
    <cellStyle name="s_Hist Inputs_Customer Details" xfId="1500" xr:uid="{00000000-0005-0000-0000-0000E6050000}"/>
    <cellStyle name="s_Hist Inputs_Eco Metrics" xfId="1501" xr:uid="{00000000-0005-0000-0000-0000E7050000}"/>
    <cellStyle name="s_Hist Inputs_GC001-China-Aug06" xfId="1502" xr:uid="{00000000-0005-0000-0000-0000E8050000}"/>
    <cellStyle name="s_Hist Inputs_GC001-China-July06" xfId="1503" xr:uid="{00000000-0005-0000-0000-0000E9050000}"/>
    <cellStyle name="s_Hist Inputs_GC001-China-Oct06" xfId="1504" xr:uid="{00000000-0005-0000-0000-0000EA050000}"/>
    <cellStyle name="s_Hist Inputs_Pipeline" xfId="1505" xr:uid="{00000000-0005-0000-0000-0000EB050000}"/>
    <cellStyle name="s_Hist Inputs_Pullbacks" xfId="1506" xr:uid="{00000000-0005-0000-0000-0000EC050000}"/>
    <cellStyle name="s_IPO" xfId="1507" xr:uid="{00000000-0005-0000-0000-0000ED050000}"/>
    <cellStyle name="s_IPO 2" xfId="1508" xr:uid="{00000000-0005-0000-0000-0000EE050000}"/>
    <cellStyle name="s_IPO_Aing report" xfId="1509" xr:uid="{00000000-0005-0000-0000-0000EF050000}"/>
    <cellStyle name="s_IPO_AR" xfId="1510" xr:uid="{00000000-0005-0000-0000-0000F0050000}"/>
    <cellStyle name="s_IPO_Base HC" xfId="1511" xr:uid="{00000000-0005-0000-0000-0000F1050000}"/>
    <cellStyle name="s_IPO_Base P&amp;L" xfId="1512" xr:uid="{00000000-0005-0000-0000-0000F2050000}"/>
    <cellStyle name="s_IPO_Capex" xfId="1513" xr:uid="{00000000-0005-0000-0000-0000F3050000}"/>
    <cellStyle name="s_IPO_China as on Dec 31 2008" xfId="1514" xr:uid="{00000000-0005-0000-0000-0000F4050000}"/>
    <cellStyle name="s_IPO_Customer Details" xfId="1515" xr:uid="{00000000-0005-0000-0000-0000F5050000}"/>
    <cellStyle name="s_IPO_Eco Metrics" xfId="1516" xr:uid="{00000000-0005-0000-0000-0000F6050000}"/>
    <cellStyle name="s_IPO_GC001-China-Aug06" xfId="1517" xr:uid="{00000000-0005-0000-0000-0000F7050000}"/>
    <cellStyle name="s_IPO_GC001-China-July06" xfId="1518" xr:uid="{00000000-0005-0000-0000-0000F8050000}"/>
    <cellStyle name="s_IPO_GC001-China-Oct06" xfId="1519" xr:uid="{00000000-0005-0000-0000-0000F9050000}"/>
    <cellStyle name="s_IPO_Pipeline" xfId="1520" xr:uid="{00000000-0005-0000-0000-0000FA050000}"/>
    <cellStyle name="s_IPO_Pullbacks" xfId="1521" xr:uid="{00000000-0005-0000-0000-0000FB050000}"/>
    <cellStyle name="s_LambSum_link_a" xfId="1522" xr:uid="{00000000-0005-0000-0000-0000FC050000}"/>
    <cellStyle name="s_LambSum_link_a 2" xfId="1523" xr:uid="{00000000-0005-0000-0000-0000FD050000}"/>
    <cellStyle name="s_LambSum_link_a_Aing report" xfId="1524" xr:uid="{00000000-0005-0000-0000-0000FE050000}"/>
    <cellStyle name="s_LambSum_link_a_AR" xfId="1525" xr:uid="{00000000-0005-0000-0000-0000FF050000}"/>
    <cellStyle name="s_LambSum_link_a_Base HC" xfId="1526" xr:uid="{00000000-0005-0000-0000-000000060000}"/>
    <cellStyle name="s_LambSum_link_a_Base P&amp;L" xfId="1527" xr:uid="{00000000-0005-0000-0000-000001060000}"/>
    <cellStyle name="s_LambSum_link_a_Capex" xfId="1528" xr:uid="{00000000-0005-0000-0000-000002060000}"/>
    <cellStyle name="s_LambSum_link_a_China as on Dec 31 2008" xfId="1529" xr:uid="{00000000-0005-0000-0000-000003060000}"/>
    <cellStyle name="s_LambSum_link_a_Customer Details" xfId="1530" xr:uid="{00000000-0005-0000-0000-000004060000}"/>
    <cellStyle name="s_LambSum_link_a_Eco Metrics" xfId="1531" xr:uid="{00000000-0005-0000-0000-000005060000}"/>
    <cellStyle name="s_LambSum_link_a_GC001-China-Aug06" xfId="1532" xr:uid="{00000000-0005-0000-0000-000006060000}"/>
    <cellStyle name="s_LambSum_link_a_GC001-China-July06" xfId="1533" xr:uid="{00000000-0005-0000-0000-000007060000}"/>
    <cellStyle name="s_LambSum_link_a_GC001-China-Oct06" xfId="1534" xr:uid="{00000000-0005-0000-0000-000008060000}"/>
    <cellStyle name="s_LambSum_link_a_Pipeline" xfId="1535" xr:uid="{00000000-0005-0000-0000-000009060000}"/>
    <cellStyle name="s_LambSum_link_a_Pullbacks" xfId="1536" xr:uid="{00000000-0005-0000-0000-00000A060000}"/>
    <cellStyle name="s_LBO" xfId="1537" xr:uid="{00000000-0005-0000-0000-00000B060000}"/>
    <cellStyle name="s_LBO 2" xfId="1538" xr:uid="{00000000-0005-0000-0000-00000C060000}"/>
    <cellStyle name="s_LBO IRR" xfId="1539" xr:uid="{00000000-0005-0000-0000-00000D060000}"/>
    <cellStyle name="s_LBO IRR 2" xfId="1540" xr:uid="{00000000-0005-0000-0000-00000E060000}"/>
    <cellStyle name="s_LBO IRR_1" xfId="1541" xr:uid="{00000000-0005-0000-0000-00000F060000}"/>
    <cellStyle name="s_LBO IRR_1 2" xfId="1542" xr:uid="{00000000-0005-0000-0000-000010060000}"/>
    <cellStyle name="s_LBO IRR_1_Aing report" xfId="1543" xr:uid="{00000000-0005-0000-0000-000011060000}"/>
    <cellStyle name="s_LBO IRR_1_AR" xfId="1544" xr:uid="{00000000-0005-0000-0000-000012060000}"/>
    <cellStyle name="s_LBO IRR_1_Base HC" xfId="1545" xr:uid="{00000000-0005-0000-0000-000013060000}"/>
    <cellStyle name="s_LBO IRR_1_Base P&amp;L" xfId="1546" xr:uid="{00000000-0005-0000-0000-000014060000}"/>
    <cellStyle name="s_LBO IRR_1_Capex" xfId="1547" xr:uid="{00000000-0005-0000-0000-000015060000}"/>
    <cellStyle name="s_LBO IRR_1_China as on Dec 31 2008" xfId="1548" xr:uid="{00000000-0005-0000-0000-000016060000}"/>
    <cellStyle name="s_LBO IRR_1_Customer Details" xfId="1549" xr:uid="{00000000-0005-0000-0000-000017060000}"/>
    <cellStyle name="s_LBO IRR_1_Eco Metrics" xfId="1550" xr:uid="{00000000-0005-0000-0000-000018060000}"/>
    <cellStyle name="s_LBO IRR_1_GC001-China-Aug06" xfId="1551" xr:uid="{00000000-0005-0000-0000-000019060000}"/>
    <cellStyle name="s_LBO IRR_1_GC001-China-July06" xfId="1552" xr:uid="{00000000-0005-0000-0000-00001A060000}"/>
    <cellStyle name="s_LBO IRR_1_GC001-China-Oct06" xfId="1553" xr:uid="{00000000-0005-0000-0000-00001B060000}"/>
    <cellStyle name="s_LBO IRR_1_Pipeline" xfId="1554" xr:uid="{00000000-0005-0000-0000-00001C060000}"/>
    <cellStyle name="s_LBO IRR_1_Pullbacks" xfId="1555" xr:uid="{00000000-0005-0000-0000-00001D060000}"/>
    <cellStyle name="s_LBO IRR_2" xfId="1556" xr:uid="{00000000-0005-0000-0000-00001E060000}"/>
    <cellStyle name="s_LBO IRR_2 2" xfId="1557" xr:uid="{00000000-0005-0000-0000-00001F060000}"/>
    <cellStyle name="s_LBO IRR_2_Aing report" xfId="1558" xr:uid="{00000000-0005-0000-0000-000020060000}"/>
    <cellStyle name="s_LBO IRR_2_AR" xfId="1559" xr:uid="{00000000-0005-0000-0000-000021060000}"/>
    <cellStyle name="s_LBO IRR_2_Base HC" xfId="1560" xr:uid="{00000000-0005-0000-0000-000022060000}"/>
    <cellStyle name="s_LBO IRR_2_Base P&amp;L" xfId="1561" xr:uid="{00000000-0005-0000-0000-000023060000}"/>
    <cellStyle name="s_LBO IRR_2_Capex" xfId="1562" xr:uid="{00000000-0005-0000-0000-000024060000}"/>
    <cellStyle name="s_LBO IRR_2_China as on Dec 31 2008" xfId="1563" xr:uid="{00000000-0005-0000-0000-000025060000}"/>
    <cellStyle name="s_LBO IRR_2_Customer Details" xfId="1564" xr:uid="{00000000-0005-0000-0000-000026060000}"/>
    <cellStyle name="s_LBO IRR_2_Eco Metrics" xfId="1565" xr:uid="{00000000-0005-0000-0000-000027060000}"/>
    <cellStyle name="s_LBO IRR_2_GC001-China-Aug06" xfId="1566" xr:uid="{00000000-0005-0000-0000-000028060000}"/>
    <cellStyle name="s_LBO IRR_2_GC001-China-July06" xfId="1567" xr:uid="{00000000-0005-0000-0000-000029060000}"/>
    <cellStyle name="s_LBO IRR_2_GC001-China-Oct06" xfId="1568" xr:uid="{00000000-0005-0000-0000-00002A060000}"/>
    <cellStyle name="s_LBO IRR_2_Pipeline" xfId="1569" xr:uid="{00000000-0005-0000-0000-00002B060000}"/>
    <cellStyle name="s_LBO IRR_2_Pullbacks" xfId="1570" xr:uid="{00000000-0005-0000-0000-00002C060000}"/>
    <cellStyle name="s_LBO IRR_Aing report" xfId="1571" xr:uid="{00000000-0005-0000-0000-00002D060000}"/>
    <cellStyle name="s_LBO IRR_AR" xfId="1572" xr:uid="{00000000-0005-0000-0000-00002E060000}"/>
    <cellStyle name="s_LBO IRR_Base HC" xfId="1573" xr:uid="{00000000-0005-0000-0000-00002F060000}"/>
    <cellStyle name="s_LBO IRR_Base P&amp;L" xfId="1574" xr:uid="{00000000-0005-0000-0000-000030060000}"/>
    <cellStyle name="s_LBO IRR_Capex" xfId="1575" xr:uid="{00000000-0005-0000-0000-000031060000}"/>
    <cellStyle name="s_LBO IRR_China as on Dec 31 2008" xfId="1576" xr:uid="{00000000-0005-0000-0000-000032060000}"/>
    <cellStyle name="s_LBO IRR_Customer Details" xfId="1577" xr:uid="{00000000-0005-0000-0000-000033060000}"/>
    <cellStyle name="s_LBO IRR_Eco Metrics" xfId="1578" xr:uid="{00000000-0005-0000-0000-000034060000}"/>
    <cellStyle name="s_LBO IRR_GC001-China-Aug06" xfId="1579" xr:uid="{00000000-0005-0000-0000-000035060000}"/>
    <cellStyle name="s_LBO IRR_GC001-China-July06" xfId="1580" xr:uid="{00000000-0005-0000-0000-000036060000}"/>
    <cellStyle name="s_LBO IRR_GC001-China-Oct06" xfId="1581" xr:uid="{00000000-0005-0000-0000-000037060000}"/>
    <cellStyle name="s_LBO IRR_Pipeline" xfId="1582" xr:uid="{00000000-0005-0000-0000-000038060000}"/>
    <cellStyle name="s_LBO IRR_Pullbacks" xfId="1583" xr:uid="{00000000-0005-0000-0000-000039060000}"/>
    <cellStyle name="s_LBO Sens" xfId="1584" xr:uid="{00000000-0005-0000-0000-00003A060000}"/>
    <cellStyle name="s_LBO Sens 2" xfId="1585" xr:uid="{00000000-0005-0000-0000-00003B060000}"/>
    <cellStyle name="s_LBO Sens_1" xfId="1586" xr:uid="{00000000-0005-0000-0000-00003C060000}"/>
    <cellStyle name="s_LBO Sens_1 2" xfId="1587" xr:uid="{00000000-0005-0000-0000-00003D060000}"/>
    <cellStyle name="s_LBO Sens_1_Aing report" xfId="1588" xr:uid="{00000000-0005-0000-0000-00003E060000}"/>
    <cellStyle name="s_LBO Sens_1_AR" xfId="1589" xr:uid="{00000000-0005-0000-0000-00003F060000}"/>
    <cellStyle name="s_LBO Sens_1_Base HC" xfId="1590" xr:uid="{00000000-0005-0000-0000-000040060000}"/>
    <cellStyle name="s_LBO Sens_1_Base P&amp;L" xfId="1591" xr:uid="{00000000-0005-0000-0000-000041060000}"/>
    <cellStyle name="s_LBO Sens_1_Capex" xfId="1592" xr:uid="{00000000-0005-0000-0000-000042060000}"/>
    <cellStyle name="s_LBO Sens_1_China as on Dec 31 2008" xfId="1593" xr:uid="{00000000-0005-0000-0000-000043060000}"/>
    <cellStyle name="s_LBO Sens_1_Customer Details" xfId="1594" xr:uid="{00000000-0005-0000-0000-000044060000}"/>
    <cellStyle name="s_LBO Sens_1_Eco Metrics" xfId="1595" xr:uid="{00000000-0005-0000-0000-000045060000}"/>
    <cellStyle name="s_LBO Sens_1_GC001-China-Aug06" xfId="1596" xr:uid="{00000000-0005-0000-0000-000046060000}"/>
    <cellStyle name="s_LBO Sens_1_GC001-China-July06" xfId="1597" xr:uid="{00000000-0005-0000-0000-000047060000}"/>
    <cellStyle name="s_LBO Sens_1_GC001-China-Oct06" xfId="1598" xr:uid="{00000000-0005-0000-0000-000048060000}"/>
    <cellStyle name="s_LBO Sens_1_Pipeline" xfId="1599" xr:uid="{00000000-0005-0000-0000-000049060000}"/>
    <cellStyle name="s_LBO Sens_1_Pullbacks" xfId="1600" xr:uid="{00000000-0005-0000-0000-00004A060000}"/>
    <cellStyle name="s_LBO Sens_2" xfId="1601" xr:uid="{00000000-0005-0000-0000-00004B060000}"/>
    <cellStyle name="s_LBO Sens_2 2" xfId="1602" xr:uid="{00000000-0005-0000-0000-00004C060000}"/>
    <cellStyle name="s_LBO Sens_2_Aing report" xfId="1603" xr:uid="{00000000-0005-0000-0000-00004D060000}"/>
    <cellStyle name="s_LBO Sens_2_AR" xfId="1604" xr:uid="{00000000-0005-0000-0000-00004E060000}"/>
    <cellStyle name="s_LBO Sens_2_Base HC" xfId="1605" xr:uid="{00000000-0005-0000-0000-00004F060000}"/>
    <cellStyle name="s_LBO Sens_2_Base P&amp;L" xfId="1606" xr:uid="{00000000-0005-0000-0000-000050060000}"/>
    <cellStyle name="s_LBO Sens_2_Capex" xfId="1607" xr:uid="{00000000-0005-0000-0000-000051060000}"/>
    <cellStyle name="s_LBO Sens_2_China as on Dec 31 2008" xfId="1608" xr:uid="{00000000-0005-0000-0000-000052060000}"/>
    <cellStyle name="s_LBO Sens_2_Customer Details" xfId="1609" xr:uid="{00000000-0005-0000-0000-000053060000}"/>
    <cellStyle name="s_LBO Sens_2_Eco Metrics" xfId="1610" xr:uid="{00000000-0005-0000-0000-000054060000}"/>
    <cellStyle name="s_LBO Sens_2_GC001-China-Aug06" xfId="1611" xr:uid="{00000000-0005-0000-0000-000055060000}"/>
    <cellStyle name="s_LBO Sens_2_GC001-China-July06" xfId="1612" xr:uid="{00000000-0005-0000-0000-000056060000}"/>
    <cellStyle name="s_LBO Sens_2_GC001-China-Oct06" xfId="1613" xr:uid="{00000000-0005-0000-0000-000057060000}"/>
    <cellStyle name="s_LBO Sens_2_Pipeline" xfId="1614" xr:uid="{00000000-0005-0000-0000-000058060000}"/>
    <cellStyle name="s_LBO Sens_2_Pullbacks" xfId="1615" xr:uid="{00000000-0005-0000-0000-000059060000}"/>
    <cellStyle name="s_LBO Sens_Aing report" xfId="1616" xr:uid="{00000000-0005-0000-0000-00005A060000}"/>
    <cellStyle name="s_LBO Sens_AR" xfId="1617" xr:uid="{00000000-0005-0000-0000-00005B060000}"/>
    <cellStyle name="s_LBO Sens_Base HC" xfId="1618" xr:uid="{00000000-0005-0000-0000-00005C060000}"/>
    <cellStyle name="s_LBO Sens_Base P&amp;L" xfId="1619" xr:uid="{00000000-0005-0000-0000-00005D060000}"/>
    <cellStyle name="s_LBO Sens_Capex" xfId="1620" xr:uid="{00000000-0005-0000-0000-00005E060000}"/>
    <cellStyle name="s_LBO Sens_China as on Dec 31 2008" xfId="1621" xr:uid="{00000000-0005-0000-0000-00005F060000}"/>
    <cellStyle name="s_LBO Sens_Customer Details" xfId="1622" xr:uid="{00000000-0005-0000-0000-000060060000}"/>
    <cellStyle name="s_LBO Sens_Eco Metrics" xfId="1623" xr:uid="{00000000-0005-0000-0000-000061060000}"/>
    <cellStyle name="s_LBO Sens_GC001-China-Aug06" xfId="1624" xr:uid="{00000000-0005-0000-0000-000062060000}"/>
    <cellStyle name="s_LBO Sens_GC001-China-July06" xfId="1625" xr:uid="{00000000-0005-0000-0000-000063060000}"/>
    <cellStyle name="s_LBO Sens_GC001-China-Oct06" xfId="1626" xr:uid="{00000000-0005-0000-0000-000064060000}"/>
    <cellStyle name="s_LBO Sens_Pipeline" xfId="1627" xr:uid="{00000000-0005-0000-0000-000065060000}"/>
    <cellStyle name="s_LBO Sens_Pullbacks" xfId="1628" xr:uid="{00000000-0005-0000-0000-000066060000}"/>
    <cellStyle name="s_LBO Summary" xfId="1629" xr:uid="{00000000-0005-0000-0000-000067060000}"/>
    <cellStyle name="s_LBO Summary 2" xfId="1630" xr:uid="{00000000-0005-0000-0000-000068060000}"/>
    <cellStyle name="s_LBO Summary_1" xfId="1631" xr:uid="{00000000-0005-0000-0000-000069060000}"/>
    <cellStyle name="s_LBO Summary_1 2" xfId="1632" xr:uid="{00000000-0005-0000-0000-00006A060000}"/>
    <cellStyle name="s_LBO Summary_1_Aing report" xfId="1633" xr:uid="{00000000-0005-0000-0000-00006B060000}"/>
    <cellStyle name="s_LBO Summary_1_AR" xfId="1634" xr:uid="{00000000-0005-0000-0000-00006C060000}"/>
    <cellStyle name="s_LBO Summary_1_Base HC" xfId="1635" xr:uid="{00000000-0005-0000-0000-00006D060000}"/>
    <cellStyle name="s_LBO Summary_1_Base P&amp;L" xfId="1636" xr:uid="{00000000-0005-0000-0000-00006E060000}"/>
    <cellStyle name="s_LBO Summary_1_Capex" xfId="1637" xr:uid="{00000000-0005-0000-0000-00006F060000}"/>
    <cellStyle name="s_LBO Summary_1_China as on Dec 31 2008" xfId="1638" xr:uid="{00000000-0005-0000-0000-000070060000}"/>
    <cellStyle name="s_LBO Summary_1_Customer Details" xfId="1639" xr:uid="{00000000-0005-0000-0000-000071060000}"/>
    <cellStyle name="s_LBO Summary_1_Eco Metrics" xfId="1640" xr:uid="{00000000-0005-0000-0000-000072060000}"/>
    <cellStyle name="s_LBO Summary_1_GC001-China-Aug06" xfId="1641" xr:uid="{00000000-0005-0000-0000-000073060000}"/>
    <cellStyle name="s_LBO Summary_1_GC001-China-July06" xfId="1642" xr:uid="{00000000-0005-0000-0000-000074060000}"/>
    <cellStyle name="s_LBO Summary_1_GC001-China-Oct06" xfId="1643" xr:uid="{00000000-0005-0000-0000-000075060000}"/>
    <cellStyle name="s_LBO Summary_1_Mary911" xfId="1644" xr:uid="{00000000-0005-0000-0000-000076060000}"/>
    <cellStyle name="s_LBO Summary_1_Mary911 2" xfId="1645" xr:uid="{00000000-0005-0000-0000-000077060000}"/>
    <cellStyle name="s_LBO Summary_1_Mary911_Aing report" xfId="1646" xr:uid="{00000000-0005-0000-0000-000078060000}"/>
    <cellStyle name="s_LBO Summary_1_Mary911_AR" xfId="1647" xr:uid="{00000000-0005-0000-0000-000079060000}"/>
    <cellStyle name="s_LBO Summary_1_Mary911_Base HC" xfId="1648" xr:uid="{00000000-0005-0000-0000-00007A060000}"/>
    <cellStyle name="s_LBO Summary_1_Mary911_Base P&amp;L" xfId="1649" xr:uid="{00000000-0005-0000-0000-00007B060000}"/>
    <cellStyle name="s_LBO Summary_1_Mary911_Capex" xfId="1650" xr:uid="{00000000-0005-0000-0000-00007C060000}"/>
    <cellStyle name="s_LBO Summary_1_Mary911_China as on Dec 31 2008" xfId="1651" xr:uid="{00000000-0005-0000-0000-00007D060000}"/>
    <cellStyle name="s_LBO Summary_1_Mary911_Customer Details" xfId="1652" xr:uid="{00000000-0005-0000-0000-00007E060000}"/>
    <cellStyle name="s_LBO Summary_1_Mary911_Eco Metrics" xfId="1653" xr:uid="{00000000-0005-0000-0000-00007F060000}"/>
    <cellStyle name="s_LBO Summary_1_Mary911_GC001-China-Aug06" xfId="1654" xr:uid="{00000000-0005-0000-0000-000080060000}"/>
    <cellStyle name="s_LBO Summary_1_Mary911_GC001-China-July06" xfId="1655" xr:uid="{00000000-0005-0000-0000-000081060000}"/>
    <cellStyle name="s_LBO Summary_1_Mary911_GC001-China-Oct06" xfId="1656" xr:uid="{00000000-0005-0000-0000-000082060000}"/>
    <cellStyle name="s_LBO Summary_1_Mary911_Pipeline" xfId="1657" xr:uid="{00000000-0005-0000-0000-000083060000}"/>
    <cellStyle name="s_LBO Summary_1_Mary911_Pullbacks" xfId="1658" xr:uid="{00000000-0005-0000-0000-000084060000}"/>
    <cellStyle name="s_LBO Summary_1_mona0915a" xfId="1659" xr:uid="{00000000-0005-0000-0000-000085060000}"/>
    <cellStyle name="s_LBO Summary_1_mona0915a 2" xfId="1660" xr:uid="{00000000-0005-0000-0000-000086060000}"/>
    <cellStyle name="s_LBO Summary_1_mona0915a_Aing report" xfId="1661" xr:uid="{00000000-0005-0000-0000-000087060000}"/>
    <cellStyle name="s_LBO Summary_1_mona0915a_AR" xfId="1662" xr:uid="{00000000-0005-0000-0000-000088060000}"/>
    <cellStyle name="s_LBO Summary_1_mona0915a_Base HC" xfId="1663" xr:uid="{00000000-0005-0000-0000-000089060000}"/>
    <cellStyle name="s_LBO Summary_1_mona0915a_Base P&amp;L" xfId="1664" xr:uid="{00000000-0005-0000-0000-00008A060000}"/>
    <cellStyle name="s_LBO Summary_1_mona0915a_Capex" xfId="1665" xr:uid="{00000000-0005-0000-0000-00008B060000}"/>
    <cellStyle name="s_LBO Summary_1_mona0915a_China as on Dec 31 2008" xfId="1666" xr:uid="{00000000-0005-0000-0000-00008C060000}"/>
    <cellStyle name="s_LBO Summary_1_mona0915a_Customer Details" xfId="1667" xr:uid="{00000000-0005-0000-0000-00008D060000}"/>
    <cellStyle name="s_LBO Summary_1_mona0915a_Eco Metrics" xfId="1668" xr:uid="{00000000-0005-0000-0000-00008E060000}"/>
    <cellStyle name="s_LBO Summary_1_mona0915a_GC001-China-Aug06" xfId="1669" xr:uid="{00000000-0005-0000-0000-00008F060000}"/>
    <cellStyle name="s_LBO Summary_1_mona0915a_GC001-China-July06" xfId="1670" xr:uid="{00000000-0005-0000-0000-000090060000}"/>
    <cellStyle name="s_LBO Summary_1_mona0915a_GC001-China-Oct06" xfId="1671" xr:uid="{00000000-0005-0000-0000-000091060000}"/>
    <cellStyle name="s_LBO Summary_1_mona0915a_Pipeline" xfId="1672" xr:uid="{00000000-0005-0000-0000-000092060000}"/>
    <cellStyle name="s_LBO Summary_1_mona0915a_Pullbacks" xfId="1673" xr:uid="{00000000-0005-0000-0000-000093060000}"/>
    <cellStyle name="s_LBO Summary_1_mona0915b" xfId="1674" xr:uid="{00000000-0005-0000-0000-000094060000}"/>
    <cellStyle name="s_LBO Summary_1_mona0915b 2" xfId="1675" xr:uid="{00000000-0005-0000-0000-000095060000}"/>
    <cellStyle name="s_LBO Summary_1_mona0915b_Aing report" xfId="1676" xr:uid="{00000000-0005-0000-0000-000096060000}"/>
    <cellStyle name="s_LBO Summary_1_mona0915b_AR" xfId="1677" xr:uid="{00000000-0005-0000-0000-000097060000}"/>
    <cellStyle name="s_LBO Summary_1_mona0915b_Base HC" xfId="1678" xr:uid="{00000000-0005-0000-0000-000098060000}"/>
    <cellStyle name="s_LBO Summary_1_mona0915b_Base P&amp;L" xfId="1679" xr:uid="{00000000-0005-0000-0000-000099060000}"/>
    <cellStyle name="s_LBO Summary_1_mona0915b_Capex" xfId="1680" xr:uid="{00000000-0005-0000-0000-00009A060000}"/>
    <cellStyle name="s_LBO Summary_1_mona0915b_China as on Dec 31 2008" xfId="1681" xr:uid="{00000000-0005-0000-0000-00009B060000}"/>
    <cellStyle name="s_LBO Summary_1_mona0915b_Customer Details" xfId="1682" xr:uid="{00000000-0005-0000-0000-00009C060000}"/>
    <cellStyle name="s_LBO Summary_1_mona0915b_Eco Metrics" xfId="1683" xr:uid="{00000000-0005-0000-0000-00009D060000}"/>
    <cellStyle name="s_LBO Summary_1_mona0915b_GC001-China-Aug06" xfId="1684" xr:uid="{00000000-0005-0000-0000-00009E060000}"/>
    <cellStyle name="s_LBO Summary_1_mona0915b_GC001-China-July06" xfId="1685" xr:uid="{00000000-0005-0000-0000-00009F060000}"/>
    <cellStyle name="s_LBO Summary_1_mona0915b_GC001-China-Oct06" xfId="1686" xr:uid="{00000000-0005-0000-0000-0000A0060000}"/>
    <cellStyle name="s_LBO Summary_1_mona0915b_Pipeline" xfId="1687" xr:uid="{00000000-0005-0000-0000-0000A1060000}"/>
    <cellStyle name="s_LBO Summary_1_mona0915b_Pullbacks" xfId="1688" xr:uid="{00000000-0005-0000-0000-0000A2060000}"/>
    <cellStyle name="s_LBO Summary_1_Pipeline" xfId="1689" xr:uid="{00000000-0005-0000-0000-0000A3060000}"/>
    <cellStyle name="s_LBO Summary_1_Pullbacks" xfId="1690" xr:uid="{00000000-0005-0000-0000-0000A4060000}"/>
    <cellStyle name="s_LBO Summary_2" xfId="1691" xr:uid="{00000000-0005-0000-0000-0000A5060000}"/>
    <cellStyle name="s_LBO Summary_2 2" xfId="1692" xr:uid="{00000000-0005-0000-0000-0000A6060000}"/>
    <cellStyle name="s_LBO Summary_2_Aing report" xfId="1693" xr:uid="{00000000-0005-0000-0000-0000A7060000}"/>
    <cellStyle name="s_LBO Summary_2_AM0909" xfId="1694" xr:uid="{00000000-0005-0000-0000-0000A8060000}"/>
    <cellStyle name="s_LBO Summary_2_AM0909 2" xfId="1695" xr:uid="{00000000-0005-0000-0000-0000A9060000}"/>
    <cellStyle name="s_LBO Summary_2_AM0909_Aing report" xfId="1696" xr:uid="{00000000-0005-0000-0000-0000AA060000}"/>
    <cellStyle name="s_LBO Summary_2_AM0909_AR" xfId="1697" xr:uid="{00000000-0005-0000-0000-0000AB060000}"/>
    <cellStyle name="s_LBO Summary_2_AM0909_Base HC" xfId="1698" xr:uid="{00000000-0005-0000-0000-0000AC060000}"/>
    <cellStyle name="s_LBO Summary_2_AM0909_Base P&amp;L" xfId="1699" xr:uid="{00000000-0005-0000-0000-0000AD060000}"/>
    <cellStyle name="s_LBO Summary_2_AM0909_Capex" xfId="1700" xr:uid="{00000000-0005-0000-0000-0000AE060000}"/>
    <cellStyle name="s_LBO Summary_2_AM0909_China as on Dec 31 2008" xfId="1701" xr:uid="{00000000-0005-0000-0000-0000AF060000}"/>
    <cellStyle name="s_LBO Summary_2_AM0909_Customer Details" xfId="1702" xr:uid="{00000000-0005-0000-0000-0000B0060000}"/>
    <cellStyle name="s_LBO Summary_2_AM0909_Eco Metrics" xfId="1703" xr:uid="{00000000-0005-0000-0000-0000B1060000}"/>
    <cellStyle name="s_LBO Summary_2_AM0909_GC001-China-Aug06" xfId="1704" xr:uid="{00000000-0005-0000-0000-0000B2060000}"/>
    <cellStyle name="s_LBO Summary_2_AM0909_GC001-China-July06" xfId="1705" xr:uid="{00000000-0005-0000-0000-0000B3060000}"/>
    <cellStyle name="s_LBO Summary_2_AM0909_GC001-China-Oct06" xfId="1706" xr:uid="{00000000-0005-0000-0000-0000B4060000}"/>
    <cellStyle name="s_LBO Summary_2_AM0909_Pipeline" xfId="1707" xr:uid="{00000000-0005-0000-0000-0000B5060000}"/>
    <cellStyle name="s_LBO Summary_2_AM0909_Pullbacks" xfId="1708" xr:uid="{00000000-0005-0000-0000-0000B6060000}"/>
    <cellStyle name="s_LBO Summary_2_AR" xfId="1709" xr:uid="{00000000-0005-0000-0000-0000B7060000}"/>
    <cellStyle name="s_LBO Summary_2_Base HC" xfId="1710" xr:uid="{00000000-0005-0000-0000-0000B8060000}"/>
    <cellStyle name="s_LBO Summary_2_Base P&amp;L" xfId="1711" xr:uid="{00000000-0005-0000-0000-0000B9060000}"/>
    <cellStyle name="s_LBO Summary_2_Capex" xfId="1712" xr:uid="{00000000-0005-0000-0000-0000BA060000}"/>
    <cellStyle name="s_LBO Summary_2_China as on Dec 31 2008" xfId="1713" xr:uid="{00000000-0005-0000-0000-0000BB060000}"/>
    <cellStyle name="s_LBO Summary_2_Customer Details" xfId="1714" xr:uid="{00000000-0005-0000-0000-0000BC060000}"/>
    <cellStyle name="s_LBO Summary_2_Eco Metrics" xfId="1715" xr:uid="{00000000-0005-0000-0000-0000BD060000}"/>
    <cellStyle name="s_LBO Summary_2_GC001-China-Aug06" xfId="1716" xr:uid="{00000000-0005-0000-0000-0000BE060000}"/>
    <cellStyle name="s_LBO Summary_2_GC001-China-July06" xfId="1717" xr:uid="{00000000-0005-0000-0000-0000BF060000}"/>
    <cellStyle name="s_LBO Summary_2_GC001-China-Oct06" xfId="1718" xr:uid="{00000000-0005-0000-0000-0000C0060000}"/>
    <cellStyle name="s_LBO Summary_2_Pipeline" xfId="1719" xr:uid="{00000000-0005-0000-0000-0000C1060000}"/>
    <cellStyle name="s_LBO Summary_2_Pullbacks" xfId="1720" xr:uid="{00000000-0005-0000-0000-0000C2060000}"/>
    <cellStyle name="s_LBO Summary_Aing report" xfId="1721" xr:uid="{00000000-0005-0000-0000-0000C3060000}"/>
    <cellStyle name="s_LBO Summary_AM0909" xfId="1722" xr:uid="{00000000-0005-0000-0000-0000C4060000}"/>
    <cellStyle name="s_LBO Summary_AM0909 2" xfId="1723" xr:uid="{00000000-0005-0000-0000-0000C5060000}"/>
    <cellStyle name="s_LBO Summary_AM0909_Aing report" xfId="1724" xr:uid="{00000000-0005-0000-0000-0000C6060000}"/>
    <cellStyle name="s_LBO Summary_AM0909_AR" xfId="1725" xr:uid="{00000000-0005-0000-0000-0000C7060000}"/>
    <cellStyle name="s_LBO Summary_AM0909_Base HC" xfId="1726" xr:uid="{00000000-0005-0000-0000-0000C8060000}"/>
    <cellStyle name="s_LBO Summary_AM0909_Base P&amp;L" xfId="1727" xr:uid="{00000000-0005-0000-0000-0000C9060000}"/>
    <cellStyle name="s_LBO Summary_AM0909_Capex" xfId="1728" xr:uid="{00000000-0005-0000-0000-0000CA060000}"/>
    <cellStyle name="s_LBO Summary_AM0909_China as on Dec 31 2008" xfId="1729" xr:uid="{00000000-0005-0000-0000-0000CB060000}"/>
    <cellStyle name="s_LBO Summary_AM0909_Customer Details" xfId="1730" xr:uid="{00000000-0005-0000-0000-0000CC060000}"/>
    <cellStyle name="s_LBO Summary_AM0909_Eco Metrics" xfId="1731" xr:uid="{00000000-0005-0000-0000-0000CD060000}"/>
    <cellStyle name="s_LBO Summary_AM0909_GC001-China-Aug06" xfId="1732" xr:uid="{00000000-0005-0000-0000-0000CE060000}"/>
    <cellStyle name="s_LBO Summary_AM0909_GC001-China-July06" xfId="1733" xr:uid="{00000000-0005-0000-0000-0000CF060000}"/>
    <cellStyle name="s_LBO Summary_AM0909_GC001-China-Oct06" xfId="1734" xr:uid="{00000000-0005-0000-0000-0000D0060000}"/>
    <cellStyle name="s_LBO Summary_AM0909_Pipeline" xfId="1735" xr:uid="{00000000-0005-0000-0000-0000D1060000}"/>
    <cellStyle name="s_LBO Summary_AM0909_Pullbacks" xfId="1736" xr:uid="{00000000-0005-0000-0000-0000D2060000}"/>
    <cellStyle name="s_LBO Summary_AR" xfId="1737" xr:uid="{00000000-0005-0000-0000-0000D3060000}"/>
    <cellStyle name="s_LBO Summary_Base HC" xfId="1738" xr:uid="{00000000-0005-0000-0000-0000D4060000}"/>
    <cellStyle name="s_LBO Summary_Base P&amp;L" xfId="1739" xr:uid="{00000000-0005-0000-0000-0000D5060000}"/>
    <cellStyle name="s_LBO Summary_Capex" xfId="1740" xr:uid="{00000000-0005-0000-0000-0000D6060000}"/>
    <cellStyle name="s_LBO Summary_China as on Dec 31 2008" xfId="1741" xr:uid="{00000000-0005-0000-0000-0000D7060000}"/>
    <cellStyle name="s_LBO Summary_Customer Details" xfId="1742" xr:uid="{00000000-0005-0000-0000-0000D8060000}"/>
    <cellStyle name="s_LBO Summary_Eco Metrics" xfId="1743" xr:uid="{00000000-0005-0000-0000-0000D9060000}"/>
    <cellStyle name="s_LBO Summary_GC001-China-Aug06" xfId="1744" xr:uid="{00000000-0005-0000-0000-0000DA060000}"/>
    <cellStyle name="s_LBO Summary_GC001-China-July06" xfId="1745" xr:uid="{00000000-0005-0000-0000-0000DB060000}"/>
    <cellStyle name="s_LBO Summary_GC001-China-Oct06" xfId="1746" xr:uid="{00000000-0005-0000-0000-0000DC060000}"/>
    <cellStyle name="s_LBO Summary_Mary911" xfId="1747" xr:uid="{00000000-0005-0000-0000-0000DD060000}"/>
    <cellStyle name="s_LBO Summary_Mary911 2" xfId="1748" xr:uid="{00000000-0005-0000-0000-0000DE060000}"/>
    <cellStyle name="s_LBO Summary_Mary911_Aing report" xfId="1749" xr:uid="{00000000-0005-0000-0000-0000DF060000}"/>
    <cellStyle name="s_LBO Summary_Mary911_AR" xfId="1750" xr:uid="{00000000-0005-0000-0000-0000E0060000}"/>
    <cellStyle name="s_LBO Summary_Mary911_Base HC" xfId="1751" xr:uid="{00000000-0005-0000-0000-0000E1060000}"/>
    <cellStyle name="s_LBO Summary_Mary911_Base P&amp;L" xfId="1752" xr:uid="{00000000-0005-0000-0000-0000E2060000}"/>
    <cellStyle name="s_LBO Summary_Mary911_Capex" xfId="1753" xr:uid="{00000000-0005-0000-0000-0000E3060000}"/>
    <cellStyle name="s_LBO Summary_Mary911_China as on Dec 31 2008" xfId="1754" xr:uid="{00000000-0005-0000-0000-0000E4060000}"/>
    <cellStyle name="s_LBO Summary_Mary911_Customer Details" xfId="1755" xr:uid="{00000000-0005-0000-0000-0000E5060000}"/>
    <cellStyle name="s_LBO Summary_Mary911_Eco Metrics" xfId="1756" xr:uid="{00000000-0005-0000-0000-0000E6060000}"/>
    <cellStyle name="s_LBO Summary_Mary911_GC001-China-Aug06" xfId="1757" xr:uid="{00000000-0005-0000-0000-0000E7060000}"/>
    <cellStyle name="s_LBO Summary_Mary911_GC001-China-July06" xfId="1758" xr:uid="{00000000-0005-0000-0000-0000E8060000}"/>
    <cellStyle name="s_LBO Summary_Mary911_GC001-China-Oct06" xfId="1759" xr:uid="{00000000-0005-0000-0000-0000E9060000}"/>
    <cellStyle name="s_LBO Summary_Mary911_Pipeline" xfId="1760" xr:uid="{00000000-0005-0000-0000-0000EA060000}"/>
    <cellStyle name="s_LBO Summary_Mary911_Pullbacks" xfId="1761" xr:uid="{00000000-0005-0000-0000-0000EB060000}"/>
    <cellStyle name="s_LBO Summary_mona0915a" xfId="1762" xr:uid="{00000000-0005-0000-0000-0000EC060000}"/>
    <cellStyle name="s_LBO Summary_mona0915a 2" xfId="1763" xr:uid="{00000000-0005-0000-0000-0000ED060000}"/>
    <cellStyle name="s_LBO Summary_mona0915a_Aing report" xfId="1764" xr:uid="{00000000-0005-0000-0000-0000EE060000}"/>
    <cellStyle name="s_LBO Summary_mona0915a_AR" xfId="1765" xr:uid="{00000000-0005-0000-0000-0000EF060000}"/>
    <cellStyle name="s_LBO Summary_mona0915a_Base HC" xfId="1766" xr:uid="{00000000-0005-0000-0000-0000F0060000}"/>
    <cellStyle name="s_LBO Summary_mona0915a_Base P&amp;L" xfId="1767" xr:uid="{00000000-0005-0000-0000-0000F1060000}"/>
    <cellStyle name="s_LBO Summary_mona0915a_Capex" xfId="1768" xr:uid="{00000000-0005-0000-0000-0000F2060000}"/>
    <cellStyle name="s_LBO Summary_mona0915a_China as on Dec 31 2008" xfId="1769" xr:uid="{00000000-0005-0000-0000-0000F3060000}"/>
    <cellStyle name="s_LBO Summary_mona0915a_Customer Details" xfId="1770" xr:uid="{00000000-0005-0000-0000-0000F4060000}"/>
    <cellStyle name="s_LBO Summary_mona0915a_Eco Metrics" xfId="1771" xr:uid="{00000000-0005-0000-0000-0000F5060000}"/>
    <cellStyle name="s_LBO Summary_mona0915a_GC001-China-Aug06" xfId="1772" xr:uid="{00000000-0005-0000-0000-0000F6060000}"/>
    <cellStyle name="s_LBO Summary_mona0915a_GC001-China-July06" xfId="1773" xr:uid="{00000000-0005-0000-0000-0000F7060000}"/>
    <cellStyle name="s_LBO Summary_mona0915a_GC001-China-Oct06" xfId="1774" xr:uid="{00000000-0005-0000-0000-0000F8060000}"/>
    <cellStyle name="s_LBO Summary_mona0915a_Pipeline" xfId="1775" xr:uid="{00000000-0005-0000-0000-0000F9060000}"/>
    <cellStyle name="s_LBO Summary_mona0915a_Pullbacks" xfId="1776" xr:uid="{00000000-0005-0000-0000-0000FA060000}"/>
    <cellStyle name="s_LBO Summary_mona0915b" xfId="1777" xr:uid="{00000000-0005-0000-0000-0000FB060000}"/>
    <cellStyle name="s_LBO Summary_mona0915b 2" xfId="1778" xr:uid="{00000000-0005-0000-0000-0000FC060000}"/>
    <cellStyle name="s_LBO Summary_mona0915b_Aing report" xfId="1779" xr:uid="{00000000-0005-0000-0000-0000FD060000}"/>
    <cellStyle name="s_LBO Summary_mona0915b_AR" xfId="1780" xr:uid="{00000000-0005-0000-0000-0000FE060000}"/>
    <cellStyle name="s_LBO Summary_mona0915b_Base HC" xfId="1781" xr:uid="{00000000-0005-0000-0000-0000FF060000}"/>
    <cellStyle name="s_LBO Summary_mona0915b_Base P&amp;L" xfId="1782" xr:uid="{00000000-0005-0000-0000-000000070000}"/>
    <cellStyle name="s_LBO Summary_mona0915b_Capex" xfId="1783" xr:uid="{00000000-0005-0000-0000-000001070000}"/>
    <cellStyle name="s_LBO Summary_mona0915b_China as on Dec 31 2008" xfId="1784" xr:uid="{00000000-0005-0000-0000-000002070000}"/>
    <cellStyle name="s_LBO Summary_mona0915b_Customer Details" xfId="1785" xr:uid="{00000000-0005-0000-0000-000003070000}"/>
    <cellStyle name="s_LBO Summary_mona0915b_Eco Metrics" xfId="1786" xr:uid="{00000000-0005-0000-0000-000004070000}"/>
    <cellStyle name="s_LBO Summary_mona0915b_GC001-China-Aug06" xfId="1787" xr:uid="{00000000-0005-0000-0000-000005070000}"/>
    <cellStyle name="s_LBO Summary_mona0915b_GC001-China-July06" xfId="1788" xr:uid="{00000000-0005-0000-0000-000006070000}"/>
    <cellStyle name="s_LBO Summary_mona0915b_GC001-China-Oct06" xfId="1789" xr:uid="{00000000-0005-0000-0000-000007070000}"/>
    <cellStyle name="s_LBO Summary_mona0915b_Pipeline" xfId="1790" xr:uid="{00000000-0005-0000-0000-000008070000}"/>
    <cellStyle name="s_LBO Summary_mona0915b_Pullbacks" xfId="1791" xr:uid="{00000000-0005-0000-0000-000009070000}"/>
    <cellStyle name="s_LBO Summary_Pipeline" xfId="1792" xr:uid="{00000000-0005-0000-0000-00000A070000}"/>
    <cellStyle name="s_LBO Summary_Pullbacks" xfId="1793" xr:uid="{00000000-0005-0000-0000-00000B070000}"/>
    <cellStyle name="s_LBO_1" xfId="1794" xr:uid="{00000000-0005-0000-0000-00000C070000}"/>
    <cellStyle name="s_LBO_1 2" xfId="1795" xr:uid="{00000000-0005-0000-0000-00000D070000}"/>
    <cellStyle name="s_LBO_1_Aing report" xfId="1796" xr:uid="{00000000-0005-0000-0000-00000E070000}"/>
    <cellStyle name="s_LBO_1_AR" xfId="1797" xr:uid="{00000000-0005-0000-0000-00000F070000}"/>
    <cellStyle name="s_LBO_1_Base HC" xfId="1798" xr:uid="{00000000-0005-0000-0000-000010070000}"/>
    <cellStyle name="s_LBO_1_Base P&amp;L" xfId="1799" xr:uid="{00000000-0005-0000-0000-000011070000}"/>
    <cellStyle name="s_LBO_1_Capex" xfId="1800" xr:uid="{00000000-0005-0000-0000-000012070000}"/>
    <cellStyle name="s_LBO_1_China as on Dec 31 2008" xfId="1801" xr:uid="{00000000-0005-0000-0000-000013070000}"/>
    <cellStyle name="s_LBO_1_Customer Details" xfId="1802" xr:uid="{00000000-0005-0000-0000-000014070000}"/>
    <cellStyle name="s_LBO_1_Eco Metrics" xfId="1803" xr:uid="{00000000-0005-0000-0000-000015070000}"/>
    <cellStyle name="s_LBO_1_GC001-China-Aug06" xfId="1804" xr:uid="{00000000-0005-0000-0000-000016070000}"/>
    <cellStyle name="s_LBO_1_GC001-China-July06" xfId="1805" xr:uid="{00000000-0005-0000-0000-000017070000}"/>
    <cellStyle name="s_LBO_1_GC001-China-Oct06" xfId="1806" xr:uid="{00000000-0005-0000-0000-000018070000}"/>
    <cellStyle name="s_LBO_1_Pipeline" xfId="1807" xr:uid="{00000000-0005-0000-0000-000019070000}"/>
    <cellStyle name="s_LBO_1_Pullbacks" xfId="1808" xr:uid="{00000000-0005-0000-0000-00001A070000}"/>
    <cellStyle name="s_LBO_2" xfId="1809" xr:uid="{00000000-0005-0000-0000-00001B070000}"/>
    <cellStyle name="s_LBO_2 2" xfId="1810" xr:uid="{00000000-0005-0000-0000-00001C070000}"/>
    <cellStyle name="s_LBO_2_Aing report" xfId="1811" xr:uid="{00000000-0005-0000-0000-00001D070000}"/>
    <cellStyle name="s_LBO_2_AR" xfId="1812" xr:uid="{00000000-0005-0000-0000-00001E070000}"/>
    <cellStyle name="s_LBO_2_Base HC" xfId="1813" xr:uid="{00000000-0005-0000-0000-00001F070000}"/>
    <cellStyle name="s_LBO_2_Base P&amp;L" xfId="1814" xr:uid="{00000000-0005-0000-0000-000020070000}"/>
    <cellStyle name="s_LBO_2_Capex" xfId="1815" xr:uid="{00000000-0005-0000-0000-000021070000}"/>
    <cellStyle name="s_LBO_2_China as on Dec 31 2008" xfId="1816" xr:uid="{00000000-0005-0000-0000-000022070000}"/>
    <cellStyle name="s_LBO_2_Customer Details" xfId="1817" xr:uid="{00000000-0005-0000-0000-000023070000}"/>
    <cellStyle name="s_LBO_2_Eco Metrics" xfId="1818" xr:uid="{00000000-0005-0000-0000-000024070000}"/>
    <cellStyle name="s_LBO_2_GC001-China-Aug06" xfId="1819" xr:uid="{00000000-0005-0000-0000-000025070000}"/>
    <cellStyle name="s_LBO_2_GC001-China-July06" xfId="1820" xr:uid="{00000000-0005-0000-0000-000026070000}"/>
    <cellStyle name="s_LBO_2_GC001-China-Oct06" xfId="1821" xr:uid="{00000000-0005-0000-0000-000027070000}"/>
    <cellStyle name="s_LBO_2_Pipeline" xfId="1822" xr:uid="{00000000-0005-0000-0000-000028070000}"/>
    <cellStyle name="s_LBO_2_Pullbacks" xfId="1823" xr:uid="{00000000-0005-0000-0000-000029070000}"/>
    <cellStyle name="s_LBO_Aing report" xfId="1824" xr:uid="{00000000-0005-0000-0000-00002A070000}"/>
    <cellStyle name="s_LBO_AR" xfId="1825" xr:uid="{00000000-0005-0000-0000-00002B070000}"/>
    <cellStyle name="s_LBO_Base HC" xfId="1826" xr:uid="{00000000-0005-0000-0000-00002C070000}"/>
    <cellStyle name="s_LBO_Base P&amp;L" xfId="1827" xr:uid="{00000000-0005-0000-0000-00002D070000}"/>
    <cellStyle name="s_LBO_Capex" xfId="1828" xr:uid="{00000000-0005-0000-0000-00002E070000}"/>
    <cellStyle name="s_LBO_China as on Dec 31 2008" xfId="1829" xr:uid="{00000000-0005-0000-0000-00002F070000}"/>
    <cellStyle name="s_LBO_Customer Details" xfId="1830" xr:uid="{00000000-0005-0000-0000-000030070000}"/>
    <cellStyle name="s_LBO_Eco Metrics" xfId="1831" xr:uid="{00000000-0005-0000-0000-000031070000}"/>
    <cellStyle name="s_LBO_GC001-China-Aug06" xfId="1832" xr:uid="{00000000-0005-0000-0000-000032070000}"/>
    <cellStyle name="s_LBO_GC001-China-July06" xfId="1833" xr:uid="{00000000-0005-0000-0000-000033070000}"/>
    <cellStyle name="s_LBO_GC001-China-Oct06" xfId="1834" xr:uid="{00000000-0005-0000-0000-000034070000}"/>
    <cellStyle name="s_LBO_Pipeline" xfId="1835" xr:uid="{00000000-0005-0000-0000-000035070000}"/>
    <cellStyle name="s_LBO_Pullbacks" xfId="1836" xr:uid="{00000000-0005-0000-0000-000036070000}"/>
    <cellStyle name="s_Mary911" xfId="1837" xr:uid="{00000000-0005-0000-0000-000037070000}"/>
    <cellStyle name="s_Mary911 2" xfId="1838" xr:uid="{00000000-0005-0000-0000-000038070000}"/>
    <cellStyle name="s_Mary911_Aing report" xfId="1839" xr:uid="{00000000-0005-0000-0000-000039070000}"/>
    <cellStyle name="s_Mary911_AR" xfId="1840" xr:uid="{00000000-0005-0000-0000-00003A070000}"/>
    <cellStyle name="s_Mary911_Base HC" xfId="1841" xr:uid="{00000000-0005-0000-0000-00003B070000}"/>
    <cellStyle name="s_Mary911_Base P&amp;L" xfId="1842" xr:uid="{00000000-0005-0000-0000-00003C070000}"/>
    <cellStyle name="s_Mary911_Capex" xfId="1843" xr:uid="{00000000-0005-0000-0000-00003D070000}"/>
    <cellStyle name="s_Mary911_China as on Dec 31 2008" xfId="1844" xr:uid="{00000000-0005-0000-0000-00003E070000}"/>
    <cellStyle name="s_Mary911_Customer Details" xfId="1845" xr:uid="{00000000-0005-0000-0000-00003F070000}"/>
    <cellStyle name="s_Mary911_Eco Metrics" xfId="1846" xr:uid="{00000000-0005-0000-0000-000040070000}"/>
    <cellStyle name="s_Mary911_GC001-China-Aug06" xfId="1847" xr:uid="{00000000-0005-0000-0000-000041070000}"/>
    <cellStyle name="s_Mary911_GC001-China-July06" xfId="1848" xr:uid="{00000000-0005-0000-0000-000042070000}"/>
    <cellStyle name="s_Mary911_GC001-China-Oct06" xfId="1849" xr:uid="{00000000-0005-0000-0000-000043070000}"/>
    <cellStyle name="s_Mary911_Pipeline" xfId="1850" xr:uid="{00000000-0005-0000-0000-000044070000}"/>
    <cellStyle name="s_Mary911_Pullbacks" xfId="1851" xr:uid="{00000000-0005-0000-0000-000045070000}"/>
    <cellStyle name="s_Model0717" xfId="1852" xr:uid="{00000000-0005-0000-0000-000046070000}"/>
    <cellStyle name="s_Model0717 2" xfId="1853" xr:uid="{00000000-0005-0000-0000-000047070000}"/>
    <cellStyle name="s_Model0717_Aing report" xfId="1854" xr:uid="{00000000-0005-0000-0000-000048070000}"/>
    <cellStyle name="s_Model0717_AR" xfId="1855" xr:uid="{00000000-0005-0000-0000-000049070000}"/>
    <cellStyle name="s_Model0717_Base HC" xfId="1856" xr:uid="{00000000-0005-0000-0000-00004A070000}"/>
    <cellStyle name="s_Model0717_Base P&amp;L" xfId="1857" xr:uid="{00000000-0005-0000-0000-00004B070000}"/>
    <cellStyle name="s_Model0717_Capex" xfId="1858" xr:uid="{00000000-0005-0000-0000-00004C070000}"/>
    <cellStyle name="s_Model0717_China as on Dec 31 2008" xfId="1859" xr:uid="{00000000-0005-0000-0000-00004D070000}"/>
    <cellStyle name="s_Model0717_Customer Details" xfId="1860" xr:uid="{00000000-0005-0000-0000-00004E070000}"/>
    <cellStyle name="s_Model0717_Eco Metrics" xfId="1861" xr:uid="{00000000-0005-0000-0000-00004F070000}"/>
    <cellStyle name="s_Model0717_GC001-China-Aug06" xfId="1862" xr:uid="{00000000-0005-0000-0000-000050070000}"/>
    <cellStyle name="s_Model0717_GC001-China-July06" xfId="1863" xr:uid="{00000000-0005-0000-0000-000051070000}"/>
    <cellStyle name="s_Model0717_GC001-China-Oct06" xfId="1864" xr:uid="{00000000-0005-0000-0000-000052070000}"/>
    <cellStyle name="s_Model0717_Pipeline" xfId="1865" xr:uid="{00000000-0005-0000-0000-000053070000}"/>
    <cellStyle name="s_Model0717_Pullbacks" xfId="1866" xr:uid="{00000000-0005-0000-0000-000054070000}"/>
    <cellStyle name="s_PFMA Cap" xfId="1867" xr:uid="{00000000-0005-0000-0000-000055070000}"/>
    <cellStyle name="s_PFMA Cap 2" xfId="1868" xr:uid="{00000000-0005-0000-0000-000056070000}"/>
    <cellStyle name="s_PFMA Cap_1" xfId="1869" xr:uid="{00000000-0005-0000-0000-000057070000}"/>
    <cellStyle name="s_PFMA Cap_1 2" xfId="1870" xr:uid="{00000000-0005-0000-0000-000058070000}"/>
    <cellStyle name="s_PFMA Cap_1_Aing report" xfId="1871" xr:uid="{00000000-0005-0000-0000-000059070000}"/>
    <cellStyle name="s_PFMA Cap_1_AR" xfId="1872" xr:uid="{00000000-0005-0000-0000-00005A070000}"/>
    <cellStyle name="s_PFMA Cap_1_Base HC" xfId="1873" xr:uid="{00000000-0005-0000-0000-00005B070000}"/>
    <cellStyle name="s_PFMA Cap_1_Base P&amp;L" xfId="1874" xr:uid="{00000000-0005-0000-0000-00005C070000}"/>
    <cellStyle name="s_PFMA Cap_1_Capex" xfId="1875" xr:uid="{00000000-0005-0000-0000-00005D070000}"/>
    <cellStyle name="s_PFMA Cap_1_China as on Dec 31 2008" xfId="1876" xr:uid="{00000000-0005-0000-0000-00005E070000}"/>
    <cellStyle name="s_PFMA Cap_1_Customer Details" xfId="1877" xr:uid="{00000000-0005-0000-0000-00005F070000}"/>
    <cellStyle name="s_PFMA Cap_1_Eco Metrics" xfId="1878" xr:uid="{00000000-0005-0000-0000-000060070000}"/>
    <cellStyle name="s_PFMA Cap_1_GC001-China-Aug06" xfId="1879" xr:uid="{00000000-0005-0000-0000-000061070000}"/>
    <cellStyle name="s_PFMA Cap_1_GC001-China-July06" xfId="1880" xr:uid="{00000000-0005-0000-0000-000062070000}"/>
    <cellStyle name="s_PFMA Cap_1_GC001-China-Oct06" xfId="1881" xr:uid="{00000000-0005-0000-0000-000063070000}"/>
    <cellStyle name="s_PFMA Cap_1_Mary911" xfId="1882" xr:uid="{00000000-0005-0000-0000-000064070000}"/>
    <cellStyle name="s_PFMA Cap_1_Mary911 2" xfId="1883" xr:uid="{00000000-0005-0000-0000-000065070000}"/>
    <cellStyle name="s_PFMA Cap_1_Mary911_Aing report" xfId="1884" xr:uid="{00000000-0005-0000-0000-000066070000}"/>
    <cellStyle name="s_PFMA Cap_1_Mary911_AR" xfId="1885" xr:uid="{00000000-0005-0000-0000-000067070000}"/>
    <cellStyle name="s_PFMA Cap_1_Mary911_Base HC" xfId="1886" xr:uid="{00000000-0005-0000-0000-000068070000}"/>
    <cellStyle name="s_PFMA Cap_1_Mary911_Base P&amp;L" xfId="1887" xr:uid="{00000000-0005-0000-0000-000069070000}"/>
    <cellStyle name="s_PFMA Cap_1_Mary911_Capex" xfId="1888" xr:uid="{00000000-0005-0000-0000-00006A070000}"/>
    <cellStyle name="s_PFMA Cap_1_Mary911_China as on Dec 31 2008" xfId="1889" xr:uid="{00000000-0005-0000-0000-00006B070000}"/>
    <cellStyle name="s_PFMA Cap_1_Mary911_Customer Details" xfId="1890" xr:uid="{00000000-0005-0000-0000-00006C070000}"/>
    <cellStyle name="s_PFMA Cap_1_Mary911_Eco Metrics" xfId="1891" xr:uid="{00000000-0005-0000-0000-00006D070000}"/>
    <cellStyle name="s_PFMA Cap_1_Mary911_GC001-China-Aug06" xfId="1892" xr:uid="{00000000-0005-0000-0000-00006E070000}"/>
    <cellStyle name="s_PFMA Cap_1_Mary911_GC001-China-July06" xfId="1893" xr:uid="{00000000-0005-0000-0000-00006F070000}"/>
    <cellStyle name="s_PFMA Cap_1_Mary911_GC001-China-Oct06" xfId="1894" xr:uid="{00000000-0005-0000-0000-000070070000}"/>
    <cellStyle name="s_PFMA Cap_1_Mary911_Pipeline" xfId="1895" xr:uid="{00000000-0005-0000-0000-000071070000}"/>
    <cellStyle name="s_PFMA Cap_1_Mary911_Pullbacks" xfId="1896" xr:uid="{00000000-0005-0000-0000-000072070000}"/>
    <cellStyle name="s_PFMA Cap_1_mona0915a" xfId="1897" xr:uid="{00000000-0005-0000-0000-000073070000}"/>
    <cellStyle name="s_PFMA Cap_1_mona0915a 2" xfId="1898" xr:uid="{00000000-0005-0000-0000-000074070000}"/>
    <cellStyle name="s_PFMA Cap_1_mona0915a_Aing report" xfId="1899" xr:uid="{00000000-0005-0000-0000-000075070000}"/>
    <cellStyle name="s_PFMA Cap_1_mona0915a_AR" xfId="1900" xr:uid="{00000000-0005-0000-0000-000076070000}"/>
    <cellStyle name="s_PFMA Cap_1_mona0915a_Base HC" xfId="1901" xr:uid="{00000000-0005-0000-0000-000077070000}"/>
    <cellStyle name="s_PFMA Cap_1_mona0915a_Base P&amp;L" xfId="1902" xr:uid="{00000000-0005-0000-0000-000078070000}"/>
    <cellStyle name="s_PFMA Cap_1_mona0915a_Capex" xfId="1903" xr:uid="{00000000-0005-0000-0000-000079070000}"/>
    <cellStyle name="s_PFMA Cap_1_mona0915a_China as on Dec 31 2008" xfId="1904" xr:uid="{00000000-0005-0000-0000-00007A070000}"/>
    <cellStyle name="s_PFMA Cap_1_mona0915a_Customer Details" xfId="1905" xr:uid="{00000000-0005-0000-0000-00007B070000}"/>
    <cellStyle name="s_PFMA Cap_1_mona0915a_Eco Metrics" xfId="1906" xr:uid="{00000000-0005-0000-0000-00007C070000}"/>
    <cellStyle name="s_PFMA Cap_1_mona0915a_GC001-China-Aug06" xfId="1907" xr:uid="{00000000-0005-0000-0000-00007D070000}"/>
    <cellStyle name="s_PFMA Cap_1_mona0915a_GC001-China-July06" xfId="1908" xr:uid="{00000000-0005-0000-0000-00007E070000}"/>
    <cellStyle name="s_PFMA Cap_1_mona0915a_GC001-China-Oct06" xfId="1909" xr:uid="{00000000-0005-0000-0000-00007F070000}"/>
    <cellStyle name="s_PFMA Cap_1_mona0915a_Pipeline" xfId="1910" xr:uid="{00000000-0005-0000-0000-000080070000}"/>
    <cellStyle name="s_PFMA Cap_1_mona0915a_Pullbacks" xfId="1911" xr:uid="{00000000-0005-0000-0000-000081070000}"/>
    <cellStyle name="s_PFMA Cap_1_mona0915b" xfId="1912" xr:uid="{00000000-0005-0000-0000-000082070000}"/>
    <cellStyle name="s_PFMA Cap_1_mona0915b 2" xfId="1913" xr:uid="{00000000-0005-0000-0000-000083070000}"/>
    <cellStyle name="s_PFMA Cap_1_mona0915b_Aing report" xfId="1914" xr:uid="{00000000-0005-0000-0000-000084070000}"/>
    <cellStyle name="s_PFMA Cap_1_mona0915b_AR" xfId="1915" xr:uid="{00000000-0005-0000-0000-000085070000}"/>
    <cellStyle name="s_PFMA Cap_1_mona0915b_Base HC" xfId="1916" xr:uid="{00000000-0005-0000-0000-000086070000}"/>
    <cellStyle name="s_PFMA Cap_1_mona0915b_Base P&amp;L" xfId="1917" xr:uid="{00000000-0005-0000-0000-000087070000}"/>
    <cellStyle name="s_PFMA Cap_1_mona0915b_Capex" xfId="1918" xr:uid="{00000000-0005-0000-0000-000088070000}"/>
    <cellStyle name="s_PFMA Cap_1_mona0915b_China as on Dec 31 2008" xfId="1919" xr:uid="{00000000-0005-0000-0000-000089070000}"/>
    <cellStyle name="s_PFMA Cap_1_mona0915b_Customer Details" xfId="1920" xr:uid="{00000000-0005-0000-0000-00008A070000}"/>
    <cellStyle name="s_PFMA Cap_1_mona0915b_Eco Metrics" xfId="1921" xr:uid="{00000000-0005-0000-0000-00008B070000}"/>
    <cellStyle name="s_PFMA Cap_1_mona0915b_GC001-China-Aug06" xfId="1922" xr:uid="{00000000-0005-0000-0000-00008C070000}"/>
    <cellStyle name="s_PFMA Cap_1_mona0915b_GC001-China-July06" xfId="1923" xr:uid="{00000000-0005-0000-0000-00008D070000}"/>
    <cellStyle name="s_PFMA Cap_1_mona0915b_GC001-China-Oct06" xfId="1924" xr:uid="{00000000-0005-0000-0000-00008E070000}"/>
    <cellStyle name="s_PFMA Cap_1_mona0915b_Pipeline" xfId="1925" xr:uid="{00000000-0005-0000-0000-00008F070000}"/>
    <cellStyle name="s_PFMA Cap_1_mona0915b_Pullbacks" xfId="1926" xr:uid="{00000000-0005-0000-0000-000090070000}"/>
    <cellStyle name="s_PFMA Cap_1_Pipeline" xfId="1927" xr:uid="{00000000-0005-0000-0000-000091070000}"/>
    <cellStyle name="s_PFMA Cap_1_Pullbacks" xfId="1928" xr:uid="{00000000-0005-0000-0000-000092070000}"/>
    <cellStyle name="s_PFMA Cap_2" xfId="1929" xr:uid="{00000000-0005-0000-0000-000093070000}"/>
    <cellStyle name="s_PFMA Cap_2 2" xfId="1930" xr:uid="{00000000-0005-0000-0000-000094070000}"/>
    <cellStyle name="s_PFMA Cap_2_Aing report" xfId="1931" xr:uid="{00000000-0005-0000-0000-000095070000}"/>
    <cellStyle name="s_PFMA Cap_2_AR" xfId="1932" xr:uid="{00000000-0005-0000-0000-000096070000}"/>
    <cellStyle name="s_PFMA Cap_2_Base HC" xfId="1933" xr:uid="{00000000-0005-0000-0000-000097070000}"/>
    <cellStyle name="s_PFMA Cap_2_Base P&amp;L" xfId="1934" xr:uid="{00000000-0005-0000-0000-000098070000}"/>
    <cellStyle name="s_PFMA Cap_2_Capex" xfId="1935" xr:uid="{00000000-0005-0000-0000-000099070000}"/>
    <cellStyle name="s_PFMA Cap_2_China as on Dec 31 2008" xfId="1936" xr:uid="{00000000-0005-0000-0000-00009A070000}"/>
    <cellStyle name="s_PFMA Cap_2_Customer Details" xfId="1937" xr:uid="{00000000-0005-0000-0000-00009B070000}"/>
    <cellStyle name="s_PFMA Cap_2_Eco Metrics" xfId="1938" xr:uid="{00000000-0005-0000-0000-00009C070000}"/>
    <cellStyle name="s_PFMA Cap_2_GC001-China-Aug06" xfId="1939" xr:uid="{00000000-0005-0000-0000-00009D070000}"/>
    <cellStyle name="s_PFMA Cap_2_GC001-China-July06" xfId="1940" xr:uid="{00000000-0005-0000-0000-00009E070000}"/>
    <cellStyle name="s_PFMA Cap_2_GC001-China-Oct06" xfId="1941" xr:uid="{00000000-0005-0000-0000-00009F070000}"/>
    <cellStyle name="s_PFMA Cap_2_Pipeline" xfId="1942" xr:uid="{00000000-0005-0000-0000-0000A0070000}"/>
    <cellStyle name="s_PFMA Cap_2_Pullbacks" xfId="1943" xr:uid="{00000000-0005-0000-0000-0000A1070000}"/>
    <cellStyle name="s_PFMA Cap_Aing report" xfId="1944" xr:uid="{00000000-0005-0000-0000-0000A2070000}"/>
    <cellStyle name="s_PFMA Cap_AR" xfId="1945" xr:uid="{00000000-0005-0000-0000-0000A3070000}"/>
    <cellStyle name="s_PFMA Cap_Base HC" xfId="1946" xr:uid="{00000000-0005-0000-0000-0000A4070000}"/>
    <cellStyle name="s_PFMA Cap_Base P&amp;L" xfId="1947" xr:uid="{00000000-0005-0000-0000-0000A5070000}"/>
    <cellStyle name="s_PFMA Cap_Capex" xfId="1948" xr:uid="{00000000-0005-0000-0000-0000A6070000}"/>
    <cellStyle name="s_PFMA Cap_China as on Dec 31 2008" xfId="1949" xr:uid="{00000000-0005-0000-0000-0000A7070000}"/>
    <cellStyle name="s_PFMA Cap_Customer Details" xfId="1950" xr:uid="{00000000-0005-0000-0000-0000A8070000}"/>
    <cellStyle name="s_PFMA Cap_Eco Metrics" xfId="1951" xr:uid="{00000000-0005-0000-0000-0000A9070000}"/>
    <cellStyle name="s_PFMA Cap_GC001-China-Aug06" xfId="1952" xr:uid="{00000000-0005-0000-0000-0000AA070000}"/>
    <cellStyle name="s_PFMA Cap_GC001-China-July06" xfId="1953" xr:uid="{00000000-0005-0000-0000-0000AB070000}"/>
    <cellStyle name="s_PFMA Cap_GC001-China-Oct06" xfId="1954" xr:uid="{00000000-0005-0000-0000-0000AC070000}"/>
    <cellStyle name="s_PFMA Cap_Mary911" xfId="1955" xr:uid="{00000000-0005-0000-0000-0000AD070000}"/>
    <cellStyle name="s_PFMA Cap_Mary911 2" xfId="1956" xr:uid="{00000000-0005-0000-0000-0000AE070000}"/>
    <cellStyle name="s_PFMA Cap_Mary911_Aing report" xfId="1957" xr:uid="{00000000-0005-0000-0000-0000AF070000}"/>
    <cellStyle name="s_PFMA Cap_Mary911_AR" xfId="1958" xr:uid="{00000000-0005-0000-0000-0000B0070000}"/>
    <cellStyle name="s_PFMA Cap_Mary911_Base HC" xfId="1959" xr:uid="{00000000-0005-0000-0000-0000B1070000}"/>
    <cellStyle name="s_PFMA Cap_Mary911_Base P&amp;L" xfId="1960" xr:uid="{00000000-0005-0000-0000-0000B2070000}"/>
    <cellStyle name="s_PFMA Cap_Mary911_Capex" xfId="1961" xr:uid="{00000000-0005-0000-0000-0000B3070000}"/>
    <cellStyle name="s_PFMA Cap_Mary911_China as on Dec 31 2008" xfId="1962" xr:uid="{00000000-0005-0000-0000-0000B4070000}"/>
    <cellStyle name="s_PFMA Cap_Mary911_Customer Details" xfId="1963" xr:uid="{00000000-0005-0000-0000-0000B5070000}"/>
    <cellStyle name="s_PFMA Cap_Mary911_Eco Metrics" xfId="1964" xr:uid="{00000000-0005-0000-0000-0000B6070000}"/>
    <cellStyle name="s_PFMA Cap_Mary911_GC001-China-Aug06" xfId="1965" xr:uid="{00000000-0005-0000-0000-0000B7070000}"/>
    <cellStyle name="s_PFMA Cap_Mary911_GC001-China-July06" xfId="1966" xr:uid="{00000000-0005-0000-0000-0000B8070000}"/>
    <cellStyle name="s_PFMA Cap_Mary911_GC001-China-Oct06" xfId="1967" xr:uid="{00000000-0005-0000-0000-0000B9070000}"/>
    <cellStyle name="s_PFMA Cap_Mary911_Pipeline" xfId="1968" xr:uid="{00000000-0005-0000-0000-0000BA070000}"/>
    <cellStyle name="s_PFMA Cap_Mary911_Pullbacks" xfId="1969" xr:uid="{00000000-0005-0000-0000-0000BB070000}"/>
    <cellStyle name="s_PFMA Cap_mona0915a" xfId="1970" xr:uid="{00000000-0005-0000-0000-0000BC070000}"/>
    <cellStyle name="s_PFMA Cap_mona0915a 2" xfId="1971" xr:uid="{00000000-0005-0000-0000-0000BD070000}"/>
    <cellStyle name="s_PFMA Cap_mona0915a_Aing report" xfId="1972" xr:uid="{00000000-0005-0000-0000-0000BE070000}"/>
    <cellStyle name="s_PFMA Cap_mona0915a_AR" xfId="1973" xr:uid="{00000000-0005-0000-0000-0000BF070000}"/>
    <cellStyle name="s_PFMA Cap_mona0915a_Base HC" xfId="1974" xr:uid="{00000000-0005-0000-0000-0000C0070000}"/>
    <cellStyle name="s_PFMA Cap_mona0915a_Base P&amp;L" xfId="1975" xr:uid="{00000000-0005-0000-0000-0000C1070000}"/>
    <cellStyle name="s_PFMA Cap_mona0915a_Capex" xfId="1976" xr:uid="{00000000-0005-0000-0000-0000C2070000}"/>
    <cellStyle name="s_PFMA Cap_mona0915a_China as on Dec 31 2008" xfId="1977" xr:uid="{00000000-0005-0000-0000-0000C3070000}"/>
    <cellStyle name="s_PFMA Cap_mona0915a_Customer Details" xfId="1978" xr:uid="{00000000-0005-0000-0000-0000C4070000}"/>
    <cellStyle name="s_PFMA Cap_mona0915a_Eco Metrics" xfId="1979" xr:uid="{00000000-0005-0000-0000-0000C5070000}"/>
    <cellStyle name="s_PFMA Cap_mona0915a_GC001-China-Aug06" xfId="1980" xr:uid="{00000000-0005-0000-0000-0000C6070000}"/>
    <cellStyle name="s_PFMA Cap_mona0915a_GC001-China-July06" xfId="1981" xr:uid="{00000000-0005-0000-0000-0000C7070000}"/>
    <cellStyle name="s_PFMA Cap_mona0915a_GC001-China-Oct06" xfId="1982" xr:uid="{00000000-0005-0000-0000-0000C8070000}"/>
    <cellStyle name="s_PFMA Cap_mona0915a_Pipeline" xfId="1983" xr:uid="{00000000-0005-0000-0000-0000C9070000}"/>
    <cellStyle name="s_PFMA Cap_mona0915a_Pullbacks" xfId="1984" xr:uid="{00000000-0005-0000-0000-0000CA070000}"/>
    <cellStyle name="s_PFMA Cap_mona0915b" xfId="1985" xr:uid="{00000000-0005-0000-0000-0000CB070000}"/>
    <cellStyle name="s_PFMA Cap_mona0915b 2" xfId="1986" xr:uid="{00000000-0005-0000-0000-0000CC070000}"/>
    <cellStyle name="s_PFMA Cap_mona0915b_Aing report" xfId="1987" xr:uid="{00000000-0005-0000-0000-0000CD070000}"/>
    <cellStyle name="s_PFMA Cap_mona0915b_AR" xfId="1988" xr:uid="{00000000-0005-0000-0000-0000CE070000}"/>
    <cellStyle name="s_PFMA Cap_mona0915b_Base HC" xfId="1989" xr:uid="{00000000-0005-0000-0000-0000CF070000}"/>
    <cellStyle name="s_PFMA Cap_mona0915b_Base P&amp;L" xfId="1990" xr:uid="{00000000-0005-0000-0000-0000D0070000}"/>
    <cellStyle name="s_PFMA Cap_mona0915b_Capex" xfId="1991" xr:uid="{00000000-0005-0000-0000-0000D1070000}"/>
    <cellStyle name="s_PFMA Cap_mona0915b_China as on Dec 31 2008" xfId="1992" xr:uid="{00000000-0005-0000-0000-0000D2070000}"/>
    <cellStyle name="s_PFMA Cap_mona0915b_Customer Details" xfId="1993" xr:uid="{00000000-0005-0000-0000-0000D3070000}"/>
    <cellStyle name="s_PFMA Cap_mona0915b_Eco Metrics" xfId="1994" xr:uid="{00000000-0005-0000-0000-0000D4070000}"/>
    <cellStyle name="s_PFMA Cap_mona0915b_GC001-China-Aug06" xfId="1995" xr:uid="{00000000-0005-0000-0000-0000D5070000}"/>
    <cellStyle name="s_PFMA Cap_mona0915b_GC001-China-July06" xfId="1996" xr:uid="{00000000-0005-0000-0000-0000D6070000}"/>
    <cellStyle name="s_PFMA Cap_mona0915b_GC001-China-Oct06" xfId="1997" xr:uid="{00000000-0005-0000-0000-0000D7070000}"/>
    <cellStyle name="s_PFMA Cap_mona0915b_Pipeline" xfId="1998" xr:uid="{00000000-0005-0000-0000-0000D8070000}"/>
    <cellStyle name="s_PFMA Cap_mona0915b_Pullbacks" xfId="1999" xr:uid="{00000000-0005-0000-0000-0000D9070000}"/>
    <cellStyle name="s_PFMA Cap_Pipeline" xfId="2000" xr:uid="{00000000-0005-0000-0000-0000DA070000}"/>
    <cellStyle name="s_PFMA Cap_Pullbacks" xfId="2001" xr:uid="{00000000-0005-0000-0000-0000DB070000}"/>
    <cellStyle name="s_PFMA Credit" xfId="2002" xr:uid="{00000000-0005-0000-0000-0000DC070000}"/>
    <cellStyle name="s_PFMA Credit (2)" xfId="2003" xr:uid="{00000000-0005-0000-0000-0000DD070000}"/>
    <cellStyle name="s_PFMA Credit (2) 2" xfId="2004" xr:uid="{00000000-0005-0000-0000-0000DE070000}"/>
    <cellStyle name="s_PFMA Credit (2)_1" xfId="2005" xr:uid="{00000000-0005-0000-0000-0000DF070000}"/>
    <cellStyle name="s_PFMA Credit (2)_1 2" xfId="2006" xr:uid="{00000000-0005-0000-0000-0000E0070000}"/>
    <cellStyle name="s_PFMA Credit (2)_1_Aing report" xfId="2007" xr:uid="{00000000-0005-0000-0000-0000E1070000}"/>
    <cellStyle name="s_PFMA Credit (2)_1_AR" xfId="2008" xr:uid="{00000000-0005-0000-0000-0000E2070000}"/>
    <cellStyle name="s_PFMA Credit (2)_1_Base HC" xfId="2009" xr:uid="{00000000-0005-0000-0000-0000E3070000}"/>
    <cellStyle name="s_PFMA Credit (2)_1_Base P&amp;L" xfId="2010" xr:uid="{00000000-0005-0000-0000-0000E4070000}"/>
    <cellStyle name="s_PFMA Credit (2)_1_Capex" xfId="2011" xr:uid="{00000000-0005-0000-0000-0000E5070000}"/>
    <cellStyle name="s_PFMA Credit (2)_1_China as on Dec 31 2008" xfId="2012" xr:uid="{00000000-0005-0000-0000-0000E6070000}"/>
    <cellStyle name="s_PFMA Credit (2)_1_Customer Details" xfId="2013" xr:uid="{00000000-0005-0000-0000-0000E7070000}"/>
    <cellStyle name="s_PFMA Credit (2)_1_Eco Metrics" xfId="2014" xr:uid="{00000000-0005-0000-0000-0000E8070000}"/>
    <cellStyle name="s_PFMA Credit (2)_1_GC001-China-Aug06" xfId="2015" xr:uid="{00000000-0005-0000-0000-0000E9070000}"/>
    <cellStyle name="s_PFMA Credit (2)_1_GC001-China-July06" xfId="2016" xr:uid="{00000000-0005-0000-0000-0000EA070000}"/>
    <cellStyle name="s_PFMA Credit (2)_1_GC001-China-Oct06" xfId="2017" xr:uid="{00000000-0005-0000-0000-0000EB070000}"/>
    <cellStyle name="s_PFMA Credit (2)_1_Pipeline" xfId="2018" xr:uid="{00000000-0005-0000-0000-0000EC070000}"/>
    <cellStyle name="s_PFMA Credit (2)_1_Pullbacks" xfId="2019" xr:uid="{00000000-0005-0000-0000-0000ED070000}"/>
    <cellStyle name="s_PFMA Credit (2)_Aing report" xfId="2020" xr:uid="{00000000-0005-0000-0000-0000EE070000}"/>
    <cellStyle name="s_PFMA Credit (2)_AR" xfId="2021" xr:uid="{00000000-0005-0000-0000-0000EF070000}"/>
    <cellStyle name="s_PFMA Credit (2)_Base HC" xfId="2022" xr:uid="{00000000-0005-0000-0000-0000F0070000}"/>
    <cellStyle name="s_PFMA Credit (2)_Base P&amp;L" xfId="2023" xr:uid="{00000000-0005-0000-0000-0000F1070000}"/>
    <cellStyle name="s_PFMA Credit (2)_Capex" xfId="2024" xr:uid="{00000000-0005-0000-0000-0000F2070000}"/>
    <cellStyle name="s_PFMA Credit (2)_China as on Dec 31 2008" xfId="2025" xr:uid="{00000000-0005-0000-0000-0000F3070000}"/>
    <cellStyle name="s_PFMA Credit (2)_Customer Details" xfId="2026" xr:uid="{00000000-0005-0000-0000-0000F4070000}"/>
    <cellStyle name="s_PFMA Credit (2)_Eco Metrics" xfId="2027" xr:uid="{00000000-0005-0000-0000-0000F5070000}"/>
    <cellStyle name="s_PFMA Credit (2)_GC001-China-Aug06" xfId="2028" xr:uid="{00000000-0005-0000-0000-0000F6070000}"/>
    <cellStyle name="s_PFMA Credit (2)_GC001-China-July06" xfId="2029" xr:uid="{00000000-0005-0000-0000-0000F7070000}"/>
    <cellStyle name="s_PFMA Credit (2)_GC001-China-Oct06" xfId="2030" xr:uid="{00000000-0005-0000-0000-0000F8070000}"/>
    <cellStyle name="s_PFMA Credit (2)_PFMA Cap" xfId="2031" xr:uid="{00000000-0005-0000-0000-0000F9070000}"/>
    <cellStyle name="s_PFMA Credit (2)_PFMA Cap 2" xfId="2032" xr:uid="{00000000-0005-0000-0000-0000FA070000}"/>
    <cellStyle name="s_PFMA Credit (2)_PFMA Cap_Aing report" xfId="2033" xr:uid="{00000000-0005-0000-0000-0000FB070000}"/>
    <cellStyle name="s_PFMA Credit (2)_PFMA Cap_AR" xfId="2034" xr:uid="{00000000-0005-0000-0000-0000FC070000}"/>
    <cellStyle name="s_PFMA Credit (2)_PFMA Cap_Base HC" xfId="2035" xr:uid="{00000000-0005-0000-0000-0000FD070000}"/>
    <cellStyle name="s_PFMA Credit (2)_PFMA Cap_Base P&amp;L" xfId="2036" xr:uid="{00000000-0005-0000-0000-0000FE070000}"/>
    <cellStyle name="s_PFMA Credit (2)_PFMA Cap_Capex" xfId="2037" xr:uid="{00000000-0005-0000-0000-0000FF070000}"/>
    <cellStyle name="s_PFMA Credit (2)_PFMA Cap_China as on Dec 31 2008" xfId="2038" xr:uid="{00000000-0005-0000-0000-000000080000}"/>
    <cellStyle name="s_PFMA Credit (2)_PFMA Cap_Customer Details" xfId="2039" xr:uid="{00000000-0005-0000-0000-000001080000}"/>
    <cellStyle name="s_PFMA Credit (2)_PFMA Cap_Eco Metrics" xfId="2040" xr:uid="{00000000-0005-0000-0000-000002080000}"/>
    <cellStyle name="s_PFMA Credit (2)_PFMA Cap_GC001-China-Aug06" xfId="2041" xr:uid="{00000000-0005-0000-0000-000003080000}"/>
    <cellStyle name="s_PFMA Credit (2)_PFMA Cap_GC001-China-July06" xfId="2042" xr:uid="{00000000-0005-0000-0000-000004080000}"/>
    <cellStyle name="s_PFMA Credit (2)_PFMA Cap_GC001-China-Oct06" xfId="2043" xr:uid="{00000000-0005-0000-0000-000005080000}"/>
    <cellStyle name="s_PFMA Credit (2)_PFMA Cap_Pipeline" xfId="2044" xr:uid="{00000000-0005-0000-0000-000006080000}"/>
    <cellStyle name="s_PFMA Credit (2)_PFMA Cap_Pullbacks" xfId="2045" xr:uid="{00000000-0005-0000-0000-000007080000}"/>
    <cellStyle name="s_PFMA Credit (2)_Pipeline" xfId="2046" xr:uid="{00000000-0005-0000-0000-000008080000}"/>
    <cellStyle name="s_PFMA Credit (2)_Pullbacks" xfId="2047" xr:uid="{00000000-0005-0000-0000-000009080000}"/>
    <cellStyle name="s_PFMA Credit 2" xfId="2048" xr:uid="{00000000-0005-0000-0000-00000A080000}"/>
    <cellStyle name="s_PFMA Credit 3" xfId="2049" xr:uid="{00000000-0005-0000-0000-00000B080000}"/>
    <cellStyle name="s_PFMA Credit 4" xfId="2050" xr:uid="{00000000-0005-0000-0000-00000C080000}"/>
    <cellStyle name="s_PFMA Credit 5" xfId="2051" xr:uid="{00000000-0005-0000-0000-00000D080000}"/>
    <cellStyle name="s_PFMA Credit 6" xfId="2904" xr:uid="{A5890D61-BDB7-49C3-ACD2-D9F580937152}"/>
    <cellStyle name="s_PFMA Credit_1" xfId="2052" xr:uid="{00000000-0005-0000-0000-00000E080000}"/>
    <cellStyle name="s_PFMA Credit_1 2" xfId="2053" xr:uid="{00000000-0005-0000-0000-00000F080000}"/>
    <cellStyle name="s_PFMA Credit_1_Aing report" xfId="2054" xr:uid="{00000000-0005-0000-0000-000010080000}"/>
    <cellStyle name="s_PFMA Credit_1_AR" xfId="2055" xr:uid="{00000000-0005-0000-0000-000011080000}"/>
    <cellStyle name="s_PFMA Credit_1_Base HC" xfId="2056" xr:uid="{00000000-0005-0000-0000-000012080000}"/>
    <cellStyle name="s_PFMA Credit_1_Base P&amp;L" xfId="2057" xr:uid="{00000000-0005-0000-0000-000013080000}"/>
    <cellStyle name="s_PFMA Credit_1_Capex" xfId="2058" xr:uid="{00000000-0005-0000-0000-000014080000}"/>
    <cellStyle name="s_PFMA Credit_1_China as on Dec 31 2008" xfId="2059" xr:uid="{00000000-0005-0000-0000-000015080000}"/>
    <cellStyle name="s_PFMA Credit_1_Customer Details" xfId="2060" xr:uid="{00000000-0005-0000-0000-000016080000}"/>
    <cellStyle name="s_PFMA Credit_1_Eco Metrics" xfId="2061" xr:uid="{00000000-0005-0000-0000-000017080000}"/>
    <cellStyle name="s_PFMA Credit_1_GC001-China-Aug06" xfId="2062" xr:uid="{00000000-0005-0000-0000-000018080000}"/>
    <cellStyle name="s_PFMA Credit_1_GC001-China-July06" xfId="2063" xr:uid="{00000000-0005-0000-0000-000019080000}"/>
    <cellStyle name="s_PFMA Credit_1_GC001-China-Oct06" xfId="2064" xr:uid="{00000000-0005-0000-0000-00001A080000}"/>
    <cellStyle name="s_PFMA Credit_1_Pipeline" xfId="2065" xr:uid="{00000000-0005-0000-0000-00001B080000}"/>
    <cellStyle name="s_PFMA Credit_1_Pullbacks" xfId="2066" xr:uid="{00000000-0005-0000-0000-00001C080000}"/>
    <cellStyle name="s_PFMA Credit_2" xfId="2067" xr:uid="{00000000-0005-0000-0000-00001D080000}"/>
    <cellStyle name="s_PFMA Credit_2 2" xfId="2068" xr:uid="{00000000-0005-0000-0000-00001E080000}"/>
    <cellStyle name="s_PFMA Credit_2_Aing report" xfId="2069" xr:uid="{00000000-0005-0000-0000-00001F080000}"/>
    <cellStyle name="s_PFMA Credit_2_AR" xfId="2070" xr:uid="{00000000-0005-0000-0000-000020080000}"/>
    <cellStyle name="s_PFMA Credit_2_Base HC" xfId="2071" xr:uid="{00000000-0005-0000-0000-000021080000}"/>
    <cellStyle name="s_PFMA Credit_2_Base P&amp;L" xfId="2072" xr:uid="{00000000-0005-0000-0000-000022080000}"/>
    <cellStyle name="s_PFMA Credit_2_Capex" xfId="2073" xr:uid="{00000000-0005-0000-0000-000023080000}"/>
    <cellStyle name="s_PFMA Credit_2_China as on Dec 31 2008" xfId="2074" xr:uid="{00000000-0005-0000-0000-000024080000}"/>
    <cellStyle name="s_PFMA Credit_2_Customer Details" xfId="2075" xr:uid="{00000000-0005-0000-0000-000025080000}"/>
    <cellStyle name="s_PFMA Credit_2_Eco Metrics" xfId="2076" xr:uid="{00000000-0005-0000-0000-000026080000}"/>
    <cellStyle name="s_PFMA Credit_2_GC001-China-Aug06" xfId="2077" xr:uid="{00000000-0005-0000-0000-000027080000}"/>
    <cellStyle name="s_PFMA Credit_2_GC001-China-July06" xfId="2078" xr:uid="{00000000-0005-0000-0000-000028080000}"/>
    <cellStyle name="s_PFMA Credit_2_GC001-China-Oct06" xfId="2079" xr:uid="{00000000-0005-0000-0000-000029080000}"/>
    <cellStyle name="s_PFMA Credit_2_Pipeline" xfId="2080" xr:uid="{00000000-0005-0000-0000-00002A080000}"/>
    <cellStyle name="s_PFMA Credit_2_Pullbacks" xfId="2081" xr:uid="{00000000-0005-0000-0000-00002B080000}"/>
    <cellStyle name="s_PFMA Credit_Aing report" xfId="2082" xr:uid="{00000000-0005-0000-0000-00002C080000}"/>
    <cellStyle name="s_PFMA Credit_AR" xfId="2083" xr:uid="{00000000-0005-0000-0000-00002D080000}"/>
    <cellStyle name="s_PFMA Credit_Base HC" xfId="2084" xr:uid="{00000000-0005-0000-0000-00002E080000}"/>
    <cellStyle name="s_PFMA Credit_Base P&amp;L" xfId="2085" xr:uid="{00000000-0005-0000-0000-00002F080000}"/>
    <cellStyle name="s_PFMA Credit_Capex" xfId="2086" xr:uid="{00000000-0005-0000-0000-000030080000}"/>
    <cellStyle name="s_PFMA Credit_China as on Dec 31 2008" xfId="2087" xr:uid="{00000000-0005-0000-0000-000031080000}"/>
    <cellStyle name="s_PFMA Credit_Customer Details" xfId="2088" xr:uid="{00000000-0005-0000-0000-000032080000}"/>
    <cellStyle name="s_PFMA Credit_Eco Metrics" xfId="2089" xr:uid="{00000000-0005-0000-0000-000033080000}"/>
    <cellStyle name="s_PFMA Credit_GC001-China-Aug06" xfId="2090" xr:uid="{00000000-0005-0000-0000-000034080000}"/>
    <cellStyle name="s_PFMA Credit_GC001-China-July06" xfId="2091" xr:uid="{00000000-0005-0000-0000-000035080000}"/>
    <cellStyle name="s_PFMA Credit_GC001-China-Oct06" xfId="2092" xr:uid="{00000000-0005-0000-0000-000036080000}"/>
    <cellStyle name="s_PFMA Credit_Pipeline" xfId="2093" xr:uid="{00000000-0005-0000-0000-000037080000}"/>
    <cellStyle name="s_PFMA Credit_Pullbacks" xfId="2094" xr:uid="{00000000-0005-0000-0000-000038080000}"/>
    <cellStyle name="s_PFMA Fin Sum" xfId="2095" xr:uid="{00000000-0005-0000-0000-000039080000}"/>
    <cellStyle name="s_PFMA Fin Sum 2" xfId="2096" xr:uid="{00000000-0005-0000-0000-00003A080000}"/>
    <cellStyle name="s_PFMA Fin Sum_1" xfId="2097" xr:uid="{00000000-0005-0000-0000-00003B080000}"/>
    <cellStyle name="s_PFMA Fin Sum_1 2" xfId="2098" xr:uid="{00000000-0005-0000-0000-00003C080000}"/>
    <cellStyle name="s_PFMA Fin Sum_1_Aing report" xfId="2099" xr:uid="{00000000-0005-0000-0000-00003D080000}"/>
    <cellStyle name="s_PFMA Fin Sum_1_AR" xfId="2100" xr:uid="{00000000-0005-0000-0000-00003E080000}"/>
    <cellStyle name="s_PFMA Fin Sum_1_Base HC" xfId="2101" xr:uid="{00000000-0005-0000-0000-00003F080000}"/>
    <cellStyle name="s_PFMA Fin Sum_1_Base P&amp;L" xfId="2102" xr:uid="{00000000-0005-0000-0000-000040080000}"/>
    <cellStyle name="s_PFMA Fin Sum_1_Capex" xfId="2103" xr:uid="{00000000-0005-0000-0000-000041080000}"/>
    <cellStyle name="s_PFMA Fin Sum_1_China as on Dec 31 2008" xfId="2104" xr:uid="{00000000-0005-0000-0000-000042080000}"/>
    <cellStyle name="s_PFMA Fin Sum_1_Customer Details" xfId="2105" xr:uid="{00000000-0005-0000-0000-000043080000}"/>
    <cellStyle name="s_PFMA Fin Sum_1_Eco Metrics" xfId="2106" xr:uid="{00000000-0005-0000-0000-000044080000}"/>
    <cellStyle name="s_PFMA Fin Sum_1_GC001-China-Aug06" xfId="2107" xr:uid="{00000000-0005-0000-0000-000045080000}"/>
    <cellStyle name="s_PFMA Fin Sum_1_GC001-China-July06" xfId="2108" xr:uid="{00000000-0005-0000-0000-000046080000}"/>
    <cellStyle name="s_PFMA Fin Sum_1_GC001-China-Oct06" xfId="2109" xr:uid="{00000000-0005-0000-0000-000047080000}"/>
    <cellStyle name="s_PFMA Fin Sum_1_Pipeline" xfId="2110" xr:uid="{00000000-0005-0000-0000-000048080000}"/>
    <cellStyle name="s_PFMA Fin Sum_1_Pullbacks" xfId="2111" xr:uid="{00000000-0005-0000-0000-000049080000}"/>
    <cellStyle name="s_PFMA Fin Sum_2" xfId="2112" xr:uid="{00000000-0005-0000-0000-00004A080000}"/>
    <cellStyle name="s_PFMA Fin Sum_2 2" xfId="2113" xr:uid="{00000000-0005-0000-0000-00004B080000}"/>
    <cellStyle name="s_PFMA Fin Sum_2_Aing report" xfId="2114" xr:uid="{00000000-0005-0000-0000-00004C080000}"/>
    <cellStyle name="s_PFMA Fin Sum_2_AR" xfId="2115" xr:uid="{00000000-0005-0000-0000-00004D080000}"/>
    <cellStyle name="s_PFMA Fin Sum_2_Base HC" xfId="2116" xr:uid="{00000000-0005-0000-0000-00004E080000}"/>
    <cellStyle name="s_PFMA Fin Sum_2_Base P&amp;L" xfId="2117" xr:uid="{00000000-0005-0000-0000-00004F080000}"/>
    <cellStyle name="s_PFMA Fin Sum_2_Capex" xfId="2118" xr:uid="{00000000-0005-0000-0000-000050080000}"/>
    <cellStyle name="s_PFMA Fin Sum_2_China as on Dec 31 2008" xfId="2119" xr:uid="{00000000-0005-0000-0000-000051080000}"/>
    <cellStyle name="s_PFMA Fin Sum_2_Customer Details" xfId="2120" xr:uid="{00000000-0005-0000-0000-000052080000}"/>
    <cellStyle name="s_PFMA Fin Sum_2_Eco Metrics" xfId="2121" xr:uid="{00000000-0005-0000-0000-000053080000}"/>
    <cellStyle name="s_PFMA Fin Sum_2_GC001-China-Aug06" xfId="2122" xr:uid="{00000000-0005-0000-0000-000054080000}"/>
    <cellStyle name="s_PFMA Fin Sum_2_GC001-China-July06" xfId="2123" xr:uid="{00000000-0005-0000-0000-000055080000}"/>
    <cellStyle name="s_PFMA Fin Sum_2_GC001-China-Oct06" xfId="2124" xr:uid="{00000000-0005-0000-0000-000056080000}"/>
    <cellStyle name="s_PFMA Fin Sum_2_Pipeline" xfId="2125" xr:uid="{00000000-0005-0000-0000-000057080000}"/>
    <cellStyle name="s_PFMA Fin Sum_2_Pullbacks" xfId="2126" xr:uid="{00000000-0005-0000-0000-000058080000}"/>
    <cellStyle name="s_PFMA Fin Sum_Aing report" xfId="2127" xr:uid="{00000000-0005-0000-0000-000059080000}"/>
    <cellStyle name="s_PFMA Fin Sum_AR" xfId="2128" xr:uid="{00000000-0005-0000-0000-00005A080000}"/>
    <cellStyle name="s_PFMA Fin Sum_Base HC" xfId="2129" xr:uid="{00000000-0005-0000-0000-00005B080000}"/>
    <cellStyle name="s_PFMA Fin Sum_Base P&amp;L" xfId="2130" xr:uid="{00000000-0005-0000-0000-00005C080000}"/>
    <cellStyle name="s_PFMA Fin Sum_Capex" xfId="2131" xr:uid="{00000000-0005-0000-0000-00005D080000}"/>
    <cellStyle name="s_PFMA Fin Sum_China as on Dec 31 2008" xfId="2132" xr:uid="{00000000-0005-0000-0000-00005E080000}"/>
    <cellStyle name="s_PFMA Fin Sum_Customer Details" xfId="2133" xr:uid="{00000000-0005-0000-0000-00005F080000}"/>
    <cellStyle name="s_PFMA Fin Sum_Eco Metrics" xfId="2134" xr:uid="{00000000-0005-0000-0000-000060080000}"/>
    <cellStyle name="s_PFMA Fin Sum_GC001-China-Aug06" xfId="2135" xr:uid="{00000000-0005-0000-0000-000061080000}"/>
    <cellStyle name="s_PFMA Fin Sum_GC001-China-July06" xfId="2136" xr:uid="{00000000-0005-0000-0000-000062080000}"/>
    <cellStyle name="s_PFMA Fin Sum_GC001-China-Oct06" xfId="2137" xr:uid="{00000000-0005-0000-0000-000063080000}"/>
    <cellStyle name="s_PFMA Fin Sum_Pipeline" xfId="2138" xr:uid="{00000000-0005-0000-0000-000064080000}"/>
    <cellStyle name="s_PFMA Fin Sum_Pullbacks" xfId="2139" xr:uid="{00000000-0005-0000-0000-000065080000}"/>
    <cellStyle name="s_PFMA Statements" xfId="2140" xr:uid="{00000000-0005-0000-0000-000066080000}"/>
    <cellStyle name="s_PFMA Statements 2" xfId="2141" xr:uid="{00000000-0005-0000-0000-000067080000}"/>
    <cellStyle name="s_PFMA Statements_1" xfId="2142" xr:uid="{00000000-0005-0000-0000-000068080000}"/>
    <cellStyle name="s_PFMA Statements_1 2" xfId="2143" xr:uid="{00000000-0005-0000-0000-000069080000}"/>
    <cellStyle name="s_PFMA Statements_1_Aing report" xfId="2144" xr:uid="{00000000-0005-0000-0000-00006A080000}"/>
    <cellStyle name="s_PFMA Statements_1_AR" xfId="2145" xr:uid="{00000000-0005-0000-0000-00006B080000}"/>
    <cellStyle name="s_PFMA Statements_1_Base HC" xfId="2146" xr:uid="{00000000-0005-0000-0000-00006C080000}"/>
    <cellStyle name="s_PFMA Statements_1_Base P&amp;L" xfId="2147" xr:uid="{00000000-0005-0000-0000-00006D080000}"/>
    <cellStyle name="s_PFMA Statements_1_Capex" xfId="2148" xr:uid="{00000000-0005-0000-0000-00006E080000}"/>
    <cellStyle name="s_PFMA Statements_1_China as on Dec 31 2008" xfId="2149" xr:uid="{00000000-0005-0000-0000-00006F080000}"/>
    <cellStyle name="s_PFMA Statements_1_Customer Details" xfId="2150" xr:uid="{00000000-0005-0000-0000-000070080000}"/>
    <cellStyle name="s_PFMA Statements_1_Eco Metrics" xfId="2151" xr:uid="{00000000-0005-0000-0000-000071080000}"/>
    <cellStyle name="s_PFMA Statements_1_GC001-China-Aug06" xfId="2152" xr:uid="{00000000-0005-0000-0000-000072080000}"/>
    <cellStyle name="s_PFMA Statements_1_GC001-China-July06" xfId="2153" xr:uid="{00000000-0005-0000-0000-000073080000}"/>
    <cellStyle name="s_PFMA Statements_1_GC001-China-Oct06" xfId="2154" xr:uid="{00000000-0005-0000-0000-000074080000}"/>
    <cellStyle name="s_PFMA Statements_1_Pipeline" xfId="2155" xr:uid="{00000000-0005-0000-0000-000075080000}"/>
    <cellStyle name="s_PFMA Statements_1_Pullbacks" xfId="2156" xr:uid="{00000000-0005-0000-0000-000076080000}"/>
    <cellStyle name="s_PFMA Statements_2" xfId="2157" xr:uid="{00000000-0005-0000-0000-000077080000}"/>
    <cellStyle name="s_PFMA Statements_2 2" xfId="2158" xr:uid="{00000000-0005-0000-0000-000078080000}"/>
    <cellStyle name="s_PFMA Statements_2_Aing report" xfId="2159" xr:uid="{00000000-0005-0000-0000-000079080000}"/>
    <cellStyle name="s_PFMA Statements_2_AR" xfId="2160" xr:uid="{00000000-0005-0000-0000-00007A080000}"/>
    <cellStyle name="s_PFMA Statements_2_Base HC" xfId="2161" xr:uid="{00000000-0005-0000-0000-00007B080000}"/>
    <cellStyle name="s_PFMA Statements_2_Base P&amp;L" xfId="2162" xr:uid="{00000000-0005-0000-0000-00007C080000}"/>
    <cellStyle name="s_PFMA Statements_2_Capex" xfId="2163" xr:uid="{00000000-0005-0000-0000-00007D080000}"/>
    <cellStyle name="s_PFMA Statements_2_China as on Dec 31 2008" xfId="2164" xr:uid="{00000000-0005-0000-0000-00007E080000}"/>
    <cellStyle name="s_PFMA Statements_2_Customer Details" xfId="2165" xr:uid="{00000000-0005-0000-0000-00007F080000}"/>
    <cellStyle name="s_PFMA Statements_2_Eco Metrics" xfId="2166" xr:uid="{00000000-0005-0000-0000-000080080000}"/>
    <cellStyle name="s_PFMA Statements_2_GC001-China-Aug06" xfId="2167" xr:uid="{00000000-0005-0000-0000-000081080000}"/>
    <cellStyle name="s_PFMA Statements_2_GC001-China-July06" xfId="2168" xr:uid="{00000000-0005-0000-0000-000082080000}"/>
    <cellStyle name="s_PFMA Statements_2_GC001-China-Oct06" xfId="2169" xr:uid="{00000000-0005-0000-0000-000083080000}"/>
    <cellStyle name="s_PFMA Statements_2_Pipeline" xfId="2170" xr:uid="{00000000-0005-0000-0000-000084080000}"/>
    <cellStyle name="s_PFMA Statements_2_Pullbacks" xfId="2171" xr:uid="{00000000-0005-0000-0000-000085080000}"/>
    <cellStyle name="s_PFMA Statements_Aing report" xfId="2172" xr:uid="{00000000-0005-0000-0000-000086080000}"/>
    <cellStyle name="s_PFMA Statements_AR" xfId="2173" xr:uid="{00000000-0005-0000-0000-000087080000}"/>
    <cellStyle name="s_PFMA Statements_Base HC" xfId="2174" xr:uid="{00000000-0005-0000-0000-000088080000}"/>
    <cellStyle name="s_PFMA Statements_Base P&amp;L" xfId="2175" xr:uid="{00000000-0005-0000-0000-000089080000}"/>
    <cellStyle name="s_PFMA Statements_Capex" xfId="2176" xr:uid="{00000000-0005-0000-0000-00008A080000}"/>
    <cellStyle name="s_PFMA Statements_China as on Dec 31 2008" xfId="2177" xr:uid="{00000000-0005-0000-0000-00008B080000}"/>
    <cellStyle name="s_PFMA Statements_Customer Details" xfId="2178" xr:uid="{00000000-0005-0000-0000-00008C080000}"/>
    <cellStyle name="s_PFMA Statements_Eco Metrics" xfId="2179" xr:uid="{00000000-0005-0000-0000-00008D080000}"/>
    <cellStyle name="s_PFMA Statements_GC001-China-Aug06" xfId="2180" xr:uid="{00000000-0005-0000-0000-00008E080000}"/>
    <cellStyle name="s_PFMA Statements_GC001-China-July06" xfId="2181" xr:uid="{00000000-0005-0000-0000-00008F080000}"/>
    <cellStyle name="s_PFMA Statements_GC001-China-Oct06" xfId="2182" xr:uid="{00000000-0005-0000-0000-000090080000}"/>
    <cellStyle name="s_PFMA Statements_Pipeline" xfId="2183" xr:uid="{00000000-0005-0000-0000-000091080000}"/>
    <cellStyle name="s_PFMA Statements_Pullbacks" xfId="2184" xr:uid="{00000000-0005-0000-0000-000092080000}"/>
    <cellStyle name="s_Pipeline" xfId="2185" xr:uid="{00000000-0005-0000-0000-000093080000}"/>
    <cellStyle name="s_Proj Graph" xfId="2186" xr:uid="{00000000-0005-0000-0000-000094080000}"/>
    <cellStyle name="s_Proj Graph 2" xfId="2187" xr:uid="{00000000-0005-0000-0000-000095080000}"/>
    <cellStyle name="s_Proj Graph_1" xfId="2188" xr:uid="{00000000-0005-0000-0000-000096080000}"/>
    <cellStyle name="s_Proj Graph_1 2" xfId="2189" xr:uid="{00000000-0005-0000-0000-000097080000}"/>
    <cellStyle name="s_Proj Graph_1_Aing report" xfId="2190" xr:uid="{00000000-0005-0000-0000-000098080000}"/>
    <cellStyle name="s_Proj Graph_1_AR" xfId="2191" xr:uid="{00000000-0005-0000-0000-000099080000}"/>
    <cellStyle name="s_Proj Graph_1_Base HC" xfId="2192" xr:uid="{00000000-0005-0000-0000-00009A080000}"/>
    <cellStyle name="s_Proj Graph_1_Base P&amp;L" xfId="2193" xr:uid="{00000000-0005-0000-0000-00009B080000}"/>
    <cellStyle name="s_Proj Graph_1_Capex" xfId="2194" xr:uid="{00000000-0005-0000-0000-00009C080000}"/>
    <cellStyle name="s_Proj Graph_1_China as on Dec 31 2008" xfId="2195" xr:uid="{00000000-0005-0000-0000-00009D080000}"/>
    <cellStyle name="s_Proj Graph_1_Customer Details" xfId="2196" xr:uid="{00000000-0005-0000-0000-00009E080000}"/>
    <cellStyle name="s_Proj Graph_1_Eco Metrics" xfId="2197" xr:uid="{00000000-0005-0000-0000-00009F080000}"/>
    <cellStyle name="s_Proj Graph_1_GC001-China-Aug06" xfId="2198" xr:uid="{00000000-0005-0000-0000-0000A0080000}"/>
    <cellStyle name="s_Proj Graph_1_GC001-China-July06" xfId="2199" xr:uid="{00000000-0005-0000-0000-0000A1080000}"/>
    <cellStyle name="s_Proj Graph_1_GC001-China-Oct06" xfId="2200" xr:uid="{00000000-0005-0000-0000-0000A2080000}"/>
    <cellStyle name="s_Proj Graph_1_Pipeline" xfId="2201" xr:uid="{00000000-0005-0000-0000-0000A3080000}"/>
    <cellStyle name="s_Proj Graph_1_Pullbacks" xfId="2202" xr:uid="{00000000-0005-0000-0000-0000A4080000}"/>
    <cellStyle name="s_Proj Graph_2" xfId="2203" xr:uid="{00000000-0005-0000-0000-0000A5080000}"/>
    <cellStyle name="s_Proj Graph_2 2" xfId="2204" xr:uid="{00000000-0005-0000-0000-0000A6080000}"/>
    <cellStyle name="s_Proj Graph_2_Aing report" xfId="2205" xr:uid="{00000000-0005-0000-0000-0000A7080000}"/>
    <cellStyle name="s_Proj Graph_2_AR" xfId="2206" xr:uid="{00000000-0005-0000-0000-0000A8080000}"/>
    <cellStyle name="s_Proj Graph_2_Base HC" xfId="2207" xr:uid="{00000000-0005-0000-0000-0000A9080000}"/>
    <cellStyle name="s_Proj Graph_2_Base P&amp;L" xfId="2208" xr:uid="{00000000-0005-0000-0000-0000AA080000}"/>
    <cellStyle name="s_Proj Graph_2_Capex" xfId="2209" xr:uid="{00000000-0005-0000-0000-0000AB080000}"/>
    <cellStyle name="s_Proj Graph_2_China as on Dec 31 2008" xfId="2210" xr:uid="{00000000-0005-0000-0000-0000AC080000}"/>
    <cellStyle name="s_Proj Graph_2_Customer Details" xfId="2211" xr:uid="{00000000-0005-0000-0000-0000AD080000}"/>
    <cellStyle name="s_Proj Graph_2_Eco Metrics" xfId="2212" xr:uid="{00000000-0005-0000-0000-0000AE080000}"/>
    <cellStyle name="s_Proj Graph_2_GC001-China-Aug06" xfId="2213" xr:uid="{00000000-0005-0000-0000-0000AF080000}"/>
    <cellStyle name="s_Proj Graph_2_GC001-China-July06" xfId="2214" xr:uid="{00000000-0005-0000-0000-0000B0080000}"/>
    <cellStyle name="s_Proj Graph_2_GC001-China-Oct06" xfId="2215" xr:uid="{00000000-0005-0000-0000-0000B1080000}"/>
    <cellStyle name="s_Proj Graph_2_Pipeline" xfId="2216" xr:uid="{00000000-0005-0000-0000-0000B2080000}"/>
    <cellStyle name="s_Proj Graph_2_Pullbacks" xfId="2217" xr:uid="{00000000-0005-0000-0000-0000B3080000}"/>
    <cellStyle name="s_Proj Graph_Aing report" xfId="2218" xr:uid="{00000000-0005-0000-0000-0000B4080000}"/>
    <cellStyle name="s_Proj Graph_AR" xfId="2219" xr:uid="{00000000-0005-0000-0000-0000B5080000}"/>
    <cellStyle name="s_Proj Graph_Base HC" xfId="2220" xr:uid="{00000000-0005-0000-0000-0000B6080000}"/>
    <cellStyle name="s_Proj Graph_Base P&amp;L" xfId="2221" xr:uid="{00000000-0005-0000-0000-0000B7080000}"/>
    <cellStyle name="s_Proj Graph_Capex" xfId="2222" xr:uid="{00000000-0005-0000-0000-0000B8080000}"/>
    <cellStyle name="s_Proj Graph_China as on Dec 31 2008" xfId="2223" xr:uid="{00000000-0005-0000-0000-0000B9080000}"/>
    <cellStyle name="s_Proj Graph_Customer Details" xfId="2224" xr:uid="{00000000-0005-0000-0000-0000BA080000}"/>
    <cellStyle name="s_Proj Graph_Eco Metrics" xfId="2225" xr:uid="{00000000-0005-0000-0000-0000BB080000}"/>
    <cellStyle name="s_Proj Graph_GC001-China-Aug06" xfId="2226" xr:uid="{00000000-0005-0000-0000-0000BC080000}"/>
    <cellStyle name="s_Proj Graph_GC001-China-July06" xfId="2227" xr:uid="{00000000-0005-0000-0000-0000BD080000}"/>
    <cellStyle name="s_Proj Graph_GC001-China-Oct06" xfId="2228" xr:uid="{00000000-0005-0000-0000-0000BE080000}"/>
    <cellStyle name="s_Proj Graph_Pipeline" xfId="2229" xr:uid="{00000000-0005-0000-0000-0000BF080000}"/>
    <cellStyle name="s_Proj Graph_Pullbacks" xfId="2230" xr:uid="{00000000-0005-0000-0000-0000C0080000}"/>
    <cellStyle name="s_Pullbacks" xfId="2231" xr:uid="{00000000-0005-0000-0000-0000C1080000}"/>
    <cellStyle name="s_REVISE24" xfId="2232" xr:uid="{00000000-0005-0000-0000-0000C2080000}"/>
    <cellStyle name="s_REVISE24 2" xfId="2233" xr:uid="{00000000-0005-0000-0000-0000C3080000}"/>
    <cellStyle name="s_REVISE24_Aing report" xfId="2234" xr:uid="{00000000-0005-0000-0000-0000C4080000}"/>
    <cellStyle name="s_REVISE24_AR" xfId="2235" xr:uid="{00000000-0005-0000-0000-0000C5080000}"/>
    <cellStyle name="s_REVISE24_Base HC" xfId="2236" xr:uid="{00000000-0005-0000-0000-0000C6080000}"/>
    <cellStyle name="s_REVISE24_Base P&amp;L" xfId="2237" xr:uid="{00000000-0005-0000-0000-0000C7080000}"/>
    <cellStyle name="s_REVISE24_Capex" xfId="2238" xr:uid="{00000000-0005-0000-0000-0000C8080000}"/>
    <cellStyle name="s_REVISE24_China as on Dec 31 2008" xfId="2239" xr:uid="{00000000-0005-0000-0000-0000C9080000}"/>
    <cellStyle name="s_REVISE24_Customer Details" xfId="2240" xr:uid="{00000000-0005-0000-0000-0000CA080000}"/>
    <cellStyle name="s_REVISE24_Eco Metrics" xfId="2241" xr:uid="{00000000-0005-0000-0000-0000CB080000}"/>
    <cellStyle name="s_REVISE24_GC001-China-Aug06" xfId="2242" xr:uid="{00000000-0005-0000-0000-0000CC080000}"/>
    <cellStyle name="s_REVISE24_GC001-China-July06" xfId="2243" xr:uid="{00000000-0005-0000-0000-0000CD080000}"/>
    <cellStyle name="s_REVISE24_GC001-China-Oct06" xfId="2244" xr:uid="{00000000-0005-0000-0000-0000CE080000}"/>
    <cellStyle name="s_REVISE24_Pipeline" xfId="2245" xr:uid="{00000000-0005-0000-0000-0000CF080000}"/>
    <cellStyle name="s_REVISE24_Pullbacks" xfId="2246" xr:uid="{00000000-0005-0000-0000-0000D0080000}"/>
    <cellStyle name="s_Schedules" xfId="2247" xr:uid="{00000000-0005-0000-0000-0000D1080000}"/>
    <cellStyle name="s_Schedules 2" xfId="2248" xr:uid="{00000000-0005-0000-0000-0000D2080000}"/>
    <cellStyle name="s_Schedules_1" xfId="2249" xr:uid="{00000000-0005-0000-0000-0000D3080000}"/>
    <cellStyle name="s_Schedules_1 2" xfId="2250" xr:uid="{00000000-0005-0000-0000-0000D4080000}"/>
    <cellStyle name="s_Schedules_1_Aing report" xfId="2251" xr:uid="{00000000-0005-0000-0000-0000D5080000}"/>
    <cellStyle name="s_Schedules_1_AM0909" xfId="2252" xr:uid="{00000000-0005-0000-0000-0000D6080000}"/>
    <cellStyle name="s_Schedules_1_AM0909 2" xfId="2253" xr:uid="{00000000-0005-0000-0000-0000D7080000}"/>
    <cellStyle name="s_Schedules_1_AM0909_Aing report" xfId="2254" xr:uid="{00000000-0005-0000-0000-0000D8080000}"/>
    <cellStyle name="s_Schedules_1_AM0909_AR" xfId="2255" xr:uid="{00000000-0005-0000-0000-0000D9080000}"/>
    <cellStyle name="s_Schedules_1_AM0909_Base HC" xfId="2256" xr:uid="{00000000-0005-0000-0000-0000DA080000}"/>
    <cellStyle name="s_Schedules_1_AM0909_Base P&amp;L" xfId="2257" xr:uid="{00000000-0005-0000-0000-0000DB080000}"/>
    <cellStyle name="s_Schedules_1_AM0909_Capex" xfId="2258" xr:uid="{00000000-0005-0000-0000-0000DC080000}"/>
    <cellStyle name="s_Schedules_1_AM0909_China as on Dec 31 2008" xfId="2259" xr:uid="{00000000-0005-0000-0000-0000DD080000}"/>
    <cellStyle name="s_Schedules_1_AM0909_Customer Details" xfId="2260" xr:uid="{00000000-0005-0000-0000-0000DE080000}"/>
    <cellStyle name="s_Schedules_1_AM0909_Eco Metrics" xfId="2261" xr:uid="{00000000-0005-0000-0000-0000DF080000}"/>
    <cellStyle name="s_Schedules_1_AM0909_GC001-China-Aug06" xfId="2262" xr:uid="{00000000-0005-0000-0000-0000E0080000}"/>
    <cellStyle name="s_Schedules_1_AM0909_GC001-China-July06" xfId="2263" xr:uid="{00000000-0005-0000-0000-0000E1080000}"/>
    <cellStyle name="s_Schedules_1_AM0909_GC001-China-Oct06" xfId="2264" xr:uid="{00000000-0005-0000-0000-0000E2080000}"/>
    <cellStyle name="s_Schedules_1_AM0909_Pipeline" xfId="2265" xr:uid="{00000000-0005-0000-0000-0000E3080000}"/>
    <cellStyle name="s_Schedules_1_AM0909_Pullbacks" xfId="2266" xr:uid="{00000000-0005-0000-0000-0000E4080000}"/>
    <cellStyle name="s_Schedules_1_AR" xfId="2267" xr:uid="{00000000-0005-0000-0000-0000E5080000}"/>
    <cellStyle name="s_Schedules_1_Base HC" xfId="2268" xr:uid="{00000000-0005-0000-0000-0000E6080000}"/>
    <cellStyle name="s_Schedules_1_Base P&amp;L" xfId="2269" xr:uid="{00000000-0005-0000-0000-0000E7080000}"/>
    <cellStyle name="s_Schedules_1_Capex" xfId="2270" xr:uid="{00000000-0005-0000-0000-0000E8080000}"/>
    <cellStyle name="s_Schedules_1_China as on Dec 31 2008" xfId="2271" xr:uid="{00000000-0005-0000-0000-0000E9080000}"/>
    <cellStyle name="s_Schedules_1_Customer Details" xfId="2272" xr:uid="{00000000-0005-0000-0000-0000EA080000}"/>
    <cellStyle name="s_Schedules_1_Eco Metrics" xfId="2273" xr:uid="{00000000-0005-0000-0000-0000EB080000}"/>
    <cellStyle name="s_Schedules_1_GC001-China-Aug06" xfId="2274" xr:uid="{00000000-0005-0000-0000-0000EC080000}"/>
    <cellStyle name="s_Schedules_1_GC001-China-July06" xfId="2275" xr:uid="{00000000-0005-0000-0000-0000ED080000}"/>
    <cellStyle name="s_Schedules_1_GC001-China-Oct06" xfId="2276" xr:uid="{00000000-0005-0000-0000-0000EE080000}"/>
    <cellStyle name="s_Schedules_1_Pipeline" xfId="2277" xr:uid="{00000000-0005-0000-0000-0000EF080000}"/>
    <cellStyle name="s_Schedules_1_Pullbacks" xfId="2278" xr:uid="{00000000-0005-0000-0000-0000F0080000}"/>
    <cellStyle name="s_Schedules_2" xfId="2279" xr:uid="{00000000-0005-0000-0000-0000F1080000}"/>
    <cellStyle name="s_Schedules_2 2" xfId="2280" xr:uid="{00000000-0005-0000-0000-0000F2080000}"/>
    <cellStyle name="s_Schedules_2_Aing report" xfId="2281" xr:uid="{00000000-0005-0000-0000-0000F3080000}"/>
    <cellStyle name="s_Schedules_2_AR" xfId="2282" xr:uid="{00000000-0005-0000-0000-0000F4080000}"/>
    <cellStyle name="s_Schedules_2_Base HC" xfId="2283" xr:uid="{00000000-0005-0000-0000-0000F5080000}"/>
    <cellStyle name="s_Schedules_2_Base P&amp;L" xfId="2284" xr:uid="{00000000-0005-0000-0000-0000F6080000}"/>
    <cellStyle name="s_Schedules_2_Capex" xfId="2285" xr:uid="{00000000-0005-0000-0000-0000F7080000}"/>
    <cellStyle name="s_Schedules_2_China as on Dec 31 2008" xfId="2286" xr:uid="{00000000-0005-0000-0000-0000F8080000}"/>
    <cellStyle name="s_Schedules_2_Customer Details" xfId="2287" xr:uid="{00000000-0005-0000-0000-0000F9080000}"/>
    <cellStyle name="s_Schedules_2_Eco Metrics" xfId="2288" xr:uid="{00000000-0005-0000-0000-0000FA080000}"/>
    <cellStyle name="s_Schedules_2_GC001-China-Aug06" xfId="2289" xr:uid="{00000000-0005-0000-0000-0000FB080000}"/>
    <cellStyle name="s_Schedules_2_GC001-China-July06" xfId="2290" xr:uid="{00000000-0005-0000-0000-0000FC080000}"/>
    <cellStyle name="s_Schedules_2_GC001-China-Oct06" xfId="2291" xr:uid="{00000000-0005-0000-0000-0000FD080000}"/>
    <cellStyle name="s_Schedules_2_Pipeline" xfId="2292" xr:uid="{00000000-0005-0000-0000-0000FE080000}"/>
    <cellStyle name="s_Schedules_2_Pullbacks" xfId="2293" xr:uid="{00000000-0005-0000-0000-0000FF080000}"/>
    <cellStyle name="s_Schedules_Aing report" xfId="2294" xr:uid="{00000000-0005-0000-0000-000000090000}"/>
    <cellStyle name="s_Schedules_AM0909" xfId="2295" xr:uid="{00000000-0005-0000-0000-000001090000}"/>
    <cellStyle name="s_Schedules_AM0909 2" xfId="2296" xr:uid="{00000000-0005-0000-0000-000002090000}"/>
    <cellStyle name="s_Schedules_AM0909_Aing report" xfId="2297" xr:uid="{00000000-0005-0000-0000-000003090000}"/>
    <cellStyle name="s_Schedules_AM0909_AR" xfId="2298" xr:uid="{00000000-0005-0000-0000-000004090000}"/>
    <cellStyle name="s_Schedules_AM0909_Base HC" xfId="2299" xr:uid="{00000000-0005-0000-0000-000005090000}"/>
    <cellStyle name="s_Schedules_AM0909_Base P&amp;L" xfId="2300" xr:uid="{00000000-0005-0000-0000-000006090000}"/>
    <cellStyle name="s_Schedules_AM0909_Capex" xfId="2301" xr:uid="{00000000-0005-0000-0000-000007090000}"/>
    <cellStyle name="s_Schedules_AM0909_China as on Dec 31 2008" xfId="2302" xr:uid="{00000000-0005-0000-0000-000008090000}"/>
    <cellStyle name="s_Schedules_AM0909_Customer Details" xfId="2303" xr:uid="{00000000-0005-0000-0000-000009090000}"/>
    <cellStyle name="s_Schedules_AM0909_Eco Metrics" xfId="2304" xr:uid="{00000000-0005-0000-0000-00000A090000}"/>
    <cellStyle name="s_Schedules_AM0909_GC001-China-Aug06" xfId="2305" xr:uid="{00000000-0005-0000-0000-00000B090000}"/>
    <cellStyle name="s_Schedules_AM0909_GC001-China-July06" xfId="2306" xr:uid="{00000000-0005-0000-0000-00000C090000}"/>
    <cellStyle name="s_Schedules_AM0909_GC001-China-Oct06" xfId="2307" xr:uid="{00000000-0005-0000-0000-00000D090000}"/>
    <cellStyle name="s_Schedules_AM0909_Pipeline" xfId="2308" xr:uid="{00000000-0005-0000-0000-00000E090000}"/>
    <cellStyle name="s_Schedules_AM0909_Pullbacks" xfId="2309" xr:uid="{00000000-0005-0000-0000-00000F090000}"/>
    <cellStyle name="s_Schedules_AR" xfId="2310" xr:uid="{00000000-0005-0000-0000-000010090000}"/>
    <cellStyle name="s_Schedules_Base HC" xfId="2311" xr:uid="{00000000-0005-0000-0000-000011090000}"/>
    <cellStyle name="s_Schedules_Base P&amp;L" xfId="2312" xr:uid="{00000000-0005-0000-0000-000012090000}"/>
    <cellStyle name="s_Schedules_Capex" xfId="2313" xr:uid="{00000000-0005-0000-0000-000013090000}"/>
    <cellStyle name="s_Schedules_China as on Dec 31 2008" xfId="2314" xr:uid="{00000000-0005-0000-0000-000014090000}"/>
    <cellStyle name="s_Schedules_Customer Details" xfId="2315" xr:uid="{00000000-0005-0000-0000-000015090000}"/>
    <cellStyle name="s_Schedules_Eco Metrics" xfId="2316" xr:uid="{00000000-0005-0000-0000-000016090000}"/>
    <cellStyle name="s_Schedules_GC001-China-Aug06" xfId="2317" xr:uid="{00000000-0005-0000-0000-000017090000}"/>
    <cellStyle name="s_Schedules_GC001-China-July06" xfId="2318" xr:uid="{00000000-0005-0000-0000-000018090000}"/>
    <cellStyle name="s_Schedules_GC001-China-Oct06" xfId="2319" xr:uid="{00000000-0005-0000-0000-000019090000}"/>
    <cellStyle name="s_Schedules_Pipeline" xfId="2320" xr:uid="{00000000-0005-0000-0000-00001A090000}"/>
    <cellStyle name="s_Schedules_Pullbacks" xfId="2321" xr:uid="{00000000-0005-0000-0000-00001B090000}"/>
    <cellStyle name="s_Standalone" xfId="2322" xr:uid="{00000000-0005-0000-0000-00001C090000}"/>
    <cellStyle name="s_Standalone 2" xfId="2323" xr:uid="{00000000-0005-0000-0000-00001D090000}"/>
    <cellStyle name="s_Standalone_1" xfId="2324" xr:uid="{00000000-0005-0000-0000-00001E090000}"/>
    <cellStyle name="s_Standalone_1 2" xfId="2325" xr:uid="{00000000-0005-0000-0000-00001F090000}"/>
    <cellStyle name="s_Standalone_1_Aing report" xfId="2326" xr:uid="{00000000-0005-0000-0000-000020090000}"/>
    <cellStyle name="s_Standalone_1_AR" xfId="2327" xr:uid="{00000000-0005-0000-0000-000021090000}"/>
    <cellStyle name="s_Standalone_1_Base HC" xfId="2328" xr:uid="{00000000-0005-0000-0000-000022090000}"/>
    <cellStyle name="s_Standalone_1_Base P&amp;L" xfId="2329" xr:uid="{00000000-0005-0000-0000-000023090000}"/>
    <cellStyle name="s_Standalone_1_Capex" xfId="2330" xr:uid="{00000000-0005-0000-0000-000024090000}"/>
    <cellStyle name="s_Standalone_1_China as on Dec 31 2008" xfId="2331" xr:uid="{00000000-0005-0000-0000-000025090000}"/>
    <cellStyle name="s_Standalone_1_Customer Details" xfId="2332" xr:uid="{00000000-0005-0000-0000-000026090000}"/>
    <cellStyle name="s_Standalone_1_Eco Metrics" xfId="2333" xr:uid="{00000000-0005-0000-0000-000027090000}"/>
    <cellStyle name="s_Standalone_1_GC001-China-Aug06" xfId="2334" xr:uid="{00000000-0005-0000-0000-000028090000}"/>
    <cellStyle name="s_Standalone_1_GC001-China-July06" xfId="2335" xr:uid="{00000000-0005-0000-0000-000029090000}"/>
    <cellStyle name="s_Standalone_1_GC001-China-Oct06" xfId="2336" xr:uid="{00000000-0005-0000-0000-00002A090000}"/>
    <cellStyle name="s_Standalone_1_Pipeline" xfId="2337" xr:uid="{00000000-0005-0000-0000-00002B090000}"/>
    <cellStyle name="s_Standalone_1_Pullbacks" xfId="2338" xr:uid="{00000000-0005-0000-0000-00002C090000}"/>
    <cellStyle name="s_Standalone_2" xfId="2339" xr:uid="{00000000-0005-0000-0000-00002D090000}"/>
    <cellStyle name="s_Standalone_2 2" xfId="2340" xr:uid="{00000000-0005-0000-0000-00002E090000}"/>
    <cellStyle name="s_Standalone_2_Aing report" xfId="2341" xr:uid="{00000000-0005-0000-0000-00002F090000}"/>
    <cellStyle name="s_Standalone_2_AR" xfId="2342" xr:uid="{00000000-0005-0000-0000-000030090000}"/>
    <cellStyle name="s_Standalone_2_Base HC" xfId="2343" xr:uid="{00000000-0005-0000-0000-000031090000}"/>
    <cellStyle name="s_Standalone_2_Base P&amp;L" xfId="2344" xr:uid="{00000000-0005-0000-0000-000032090000}"/>
    <cellStyle name="s_Standalone_2_Capex" xfId="2345" xr:uid="{00000000-0005-0000-0000-000033090000}"/>
    <cellStyle name="s_Standalone_2_China as on Dec 31 2008" xfId="2346" xr:uid="{00000000-0005-0000-0000-000034090000}"/>
    <cellStyle name="s_Standalone_2_Customer Details" xfId="2347" xr:uid="{00000000-0005-0000-0000-000035090000}"/>
    <cellStyle name="s_Standalone_2_Eco Metrics" xfId="2348" xr:uid="{00000000-0005-0000-0000-000036090000}"/>
    <cellStyle name="s_Standalone_2_GC001-China-Aug06" xfId="2349" xr:uid="{00000000-0005-0000-0000-000037090000}"/>
    <cellStyle name="s_Standalone_2_GC001-China-July06" xfId="2350" xr:uid="{00000000-0005-0000-0000-000038090000}"/>
    <cellStyle name="s_Standalone_2_GC001-China-Oct06" xfId="2351" xr:uid="{00000000-0005-0000-0000-000039090000}"/>
    <cellStyle name="s_Standalone_2_Pipeline" xfId="2352" xr:uid="{00000000-0005-0000-0000-00003A090000}"/>
    <cellStyle name="s_Standalone_2_Pullbacks" xfId="2353" xr:uid="{00000000-0005-0000-0000-00003B090000}"/>
    <cellStyle name="s_Standalone_Aing report" xfId="2354" xr:uid="{00000000-0005-0000-0000-00003C090000}"/>
    <cellStyle name="s_Standalone_AR" xfId="2355" xr:uid="{00000000-0005-0000-0000-00003D090000}"/>
    <cellStyle name="s_Standalone_Base HC" xfId="2356" xr:uid="{00000000-0005-0000-0000-00003E090000}"/>
    <cellStyle name="s_Standalone_Base P&amp;L" xfId="2357" xr:uid="{00000000-0005-0000-0000-00003F090000}"/>
    <cellStyle name="s_Standalone_Capex" xfId="2358" xr:uid="{00000000-0005-0000-0000-000040090000}"/>
    <cellStyle name="s_Standalone_China as on Dec 31 2008" xfId="2359" xr:uid="{00000000-0005-0000-0000-000041090000}"/>
    <cellStyle name="s_Standalone_Customer Details" xfId="2360" xr:uid="{00000000-0005-0000-0000-000042090000}"/>
    <cellStyle name="s_Standalone_Eco Metrics" xfId="2361" xr:uid="{00000000-0005-0000-0000-000043090000}"/>
    <cellStyle name="s_Standalone_GC001-China-Aug06" xfId="2362" xr:uid="{00000000-0005-0000-0000-000044090000}"/>
    <cellStyle name="s_Standalone_GC001-China-July06" xfId="2363" xr:uid="{00000000-0005-0000-0000-000045090000}"/>
    <cellStyle name="s_Standalone_GC001-China-Oct06" xfId="2364" xr:uid="{00000000-0005-0000-0000-000046090000}"/>
    <cellStyle name="s_Standalone_Pipeline" xfId="2365" xr:uid="{00000000-0005-0000-0000-000047090000}"/>
    <cellStyle name="s_Standalone_Pullbacks" xfId="2366" xr:uid="{00000000-0005-0000-0000-000048090000}"/>
    <cellStyle name="s_Trading Val Calc" xfId="2367" xr:uid="{00000000-0005-0000-0000-000049090000}"/>
    <cellStyle name="s_Trading Val Calc 2" xfId="2368" xr:uid="{00000000-0005-0000-0000-00004A090000}"/>
    <cellStyle name="s_Trading Val Calc_1" xfId="2369" xr:uid="{00000000-0005-0000-0000-00004B090000}"/>
    <cellStyle name="s_Trading Val Calc_1 2" xfId="2370" xr:uid="{00000000-0005-0000-0000-00004C090000}"/>
    <cellStyle name="s_Trading Val Calc_1_Aing report" xfId="2371" xr:uid="{00000000-0005-0000-0000-00004D090000}"/>
    <cellStyle name="s_Trading Val Calc_1_AR" xfId="2372" xr:uid="{00000000-0005-0000-0000-00004E090000}"/>
    <cellStyle name="s_Trading Val Calc_1_Base HC" xfId="2373" xr:uid="{00000000-0005-0000-0000-00004F090000}"/>
    <cellStyle name="s_Trading Val Calc_1_Base P&amp;L" xfId="2374" xr:uid="{00000000-0005-0000-0000-000050090000}"/>
    <cellStyle name="s_Trading Val Calc_1_Capex" xfId="2375" xr:uid="{00000000-0005-0000-0000-000051090000}"/>
    <cellStyle name="s_Trading Val Calc_1_China as on Dec 31 2008" xfId="2376" xr:uid="{00000000-0005-0000-0000-000052090000}"/>
    <cellStyle name="s_Trading Val Calc_1_Customer Details" xfId="2377" xr:uid="{00000000-0005-0000-0000-000053090000}"/>
    <cellStyle name="s_Trading Val Calc_1_Eco Metrics" xfId="2378" xr:uid="{00000000-0005-0000-0000-000054090000}"/>
    <cellStyle name="s_Trading Val Calc_1_GC001-China-Aug06" xfId="2379" xr:uid="{00000000-0005-0000-0000-000055090000}"/>
    <cellStyle name="s_Trading Val Calc_1_GC001-China-July06" xfId="2380" xr:uid="{00000000-0005-0000-0000-000056090000}"/>
    <cellStyle name="s_Trading Val Calc_1_GC001-China-Oct06" xfId="2381" xr:uid="{00000000-0005-0000-0000-000057090000}"/>
    <cellStyle name="s_Trading Val Calc_1_Pipeline" xfId="2382" xr:uid="{00000000-0005-0000-0000-000058090000}"/>
    <cellStyle name="s_Trading Val Calc_1_Pullbacks" xfId="2383" xr:uid="{00000000-0005-0000-0000-000059090000}"/>
    <cellStyle name="s_Trading Val Calc_2" xfId="2384" xr:uid="{00000000-0005-0000-0000-00005A090000}"/>
    <cellStyle name="s_Trading Val Calc_2 2" xfId="2385" xr:uid="{00000000-0005-0000-0000-00005B090000}"/>
    <cellStyle name="s_Trading Val Calc_2_Aing report" xfId="2386" xr:uid="{00000000-0005-0000-0000-00005C090000}"/>
    <cellStyle name="s_Trading Val Calc_2_AR" xfId="2387" xr:uid="{00000000-0005-0000-0000-00005D090000}"/>
    <cellStyle name="s_Trading Val Calc_2_Base HC" xfId="2388" xr:uid="{00000000-0005-0000-0000-00005E090000}"/>
    <cellStyle name="s_Trading Val Calc_2_Base P&amp;L" xfId="2389" xr:uid="{00000000-0005-0000-0000-00005F090000}"/>
    <cellStyle name="s_Trading Val Calc_2_Capex" xfId="2390" xr:uid="{00000000-0005-0000-0000-000060090000}"/>
    <cellStyle name="s_Trading Val Calc_2_China as on Dec 31 2008" xfId="2391" xr:uid="{00000000-0005-0000-0000-000061090000}"/>
    <cellStyle name="s_Trading Val Calc_2_Customer Details" xfId="2392" xr:uid="{00000000-0005-0000-0000-000062090000}"/>
    <cellStyle name="s_Trading Val Calc_2_Eco Metrics" xfId="2393" xr:uid="{00000000-0005-0000-0000-000063090000}"/>
    <cellStyle name="s_Trading Val Calc_2_GC001-China-Aug06" xfId="2394" xr:uid="{00000000-0005-0000-0000-000064090000}"/>
    <cellStyle name="s_Trading Val Calc_2_GC001-China-July06" xfId="2395" xr:uid="{00000000-0005-0000-0000-000065090000}"/>
    <cellStyle name="s_Trading Val Calc_2_GC001-China-Oct06" xfId="2396" xr:uid="{00000000-0005-0000-0000-000066090000}"/>
    <cellStyle name="s_Trading Val Calc_2_Pipeline" xfId="2397" xr:uid="{00000000-0005-0000-0000-000067090000}"/>
    <cellStyle name="s_Trading Val Calc_2_Pullbacks" xfId="2398" xr:uid="{00000000-0005-0000-0000-000068090000}"/>
    <cellStyle name="s_Trading Val Calc_Aing report" xfId="2399" xr:uid="{00000000-0005-0000-0000-000069090000}"/>
    <cellStyle name="s_Trading Val Calc_AM0909" xfId="2400" xr:uid="{00000000-0005-0000-0000-00006A090000}"/>
    <cellStyle name="s_Trading Val Calc_AM0909 2" xfId="2401" xr:uid="{00000000-0005-0000-0000-00006B090000}"/>
    <cellStyle name="s_Trading Val Calc_AM0909_Aing report" xfId="2402" xr:uid="{00000000-0005-0000-0000-00006C090000}"/>
    <cellStyle name="s_Trading Val Calc_AM0909_AR" xfId="2403" xr:uid="{00000000-0005-0000-0000-00006D090000}"/>
    <cellStyle name="s_Trading Val Calc_AM0909_Base HC" xfId="2404" xr:uid="{00000000-0005-0000-0000-00006E090000}"/>
    <cellStyle name="s_Trading Val Calc_AM0909_Base P&amp;L" xfId="2405" xr:uid="{00000000-0005-0000-0000-00006F090000}"/>
    <cellStyle name="s_Trading Val Calc_AM0909_Capex" xfId="2406" xr:uid="{00000000-0005-0000-0000-000070090000}"/>
    <cellStyle name="s_Trading Val Calc_AM0909_China as on Dec 31 2008" xfId="2407" xr:uid="{00000000-0005-0000-0000-000071090000}"/>
    <cellStyle name="s_Trading Val Calc_AM0909_Customer Details" xfId="2408" xr:uid="{00000000-0005-0000-0000-000072090000}"/>
    <cellStyle name="s_Trading Val Calc_AM0909_Eco Metrics" xfId="2409" xr:uid="{00000000-0005-0000-0000-000073090000}"/>
    <cellStyle name="s_Trading Val Calc_AM0909_GC001-China-Aug06" xfId="2410" xr:uid="{00000000-0005-0000-0000-000074090000}"/>
    <cellStyle name="s_Trading Val Calc_AM0909_GC001-China-July06" xfId="2411" xr:uid="{00000000-0005-0000-0000-000075090000}"/>
    <cellStyle name="s_Trading Val Calc_AM0909_GC001-China-Oct06" xfId="2412" xr:uid="{00000000-0005-0000-0000-000076090000}"/>
    <cellStyle name="s_Trading Val Calc_AM0909_Pipeline" xfId="2413" xr:uid="{00000000-0005-0000-0000-000077090000}"/>
    <cellStyle name="s_Trading Val Calc_AM0909_Pullbacks" xfId="2414" xr:uid="{00000000-0005-0000-0000-000078090000}"/>
    <cellStyle name="s_Trading Val Calc_AR" xfId="2415" xr:uid="{00000000-0005-0000-0000-000079090000}"/>
    <cellStyle name="s_Trading Val Calc_Base HC" xfId="2416" xr:uid="{00000000-0005-0000-0000-00007A090000}"/>
    <cellStyle name="s_Trading Val Calc_Base P&amp;L" xfId="2417" xr:uid="{00000000-0005-0000-0000-00007B090000}"/>
    <cellStyle name="s_Trading Val Calc_Capex" xfId="2418" xr:uid="{00000000-0005-0000-0000-00007C090000}"/>
    <cellStyle name="s_Trading Val Calc_China as on Dec 31 2008" xfId="2419" xr:uid="{00000000-0005-0000-0000-00007D090000}"/>
    <cellStyle name="s_Trading Val Calc_Customer Details" xfId="2420" xr:uid="{00000000-0005-0000-0000-00007E090000}"/>
    <cellStyle name="s_Trading Val Calc_Eco Metrics" xfId="2421" xr:uid="{00000000-0005-0000-0000-00007F090000}"/>
    <cellStyle name="s_Trading Val Calc_GC001-China-Aug06" xfId="2422" xr:uid="{00000000-0005-0000-0000-000080090000}"/>
    <cellStyle name="s_Trading Val Calc_GC001-China-July06" xfId="2423" xr:uid="{00000000-0005-0000-0000-000081090000}"/>
    <cellStyle name="s_Trading Val Calc_GC001-China-Oct06" xfId="2424" xr:uid="{00000000-0005-0000-0000-000082090000}"/>
    <cellStyle name="s_Trading Val Calc_Pipeline" xfId="2425" xr:uid="{00000000-0005-0000-0000-000083090000}"/>
    <cellStyle name="s_Trading Val Calc_Pullbacks" xfId="2426" xr:uid="{00000000-0005-0000-0000-000084090000}"/>
    <cellStyle name="s_Trading Value" xfId="2427" xr:uid="{00000000-0005-0000-0000-000085090000}"/>
    <cellStyle name="s_Trading Value 2" xfId="2428" xr:uid="{00000000-0005-0000-0000-000086090000}"/>
    <cellStyle name="s_Trading Value_1" xfId="2429" xr:uid="{00000000-0005-0000-0000-000087090000}"/>
    <cellStyle name="s_Trading Value_1 2" xfId="2430" xr:uid="{00000000-0005-0000-0000-000088090000}"/>
    <cellStyle name="s_Trading Value_1_Aing report" xfId="2431" xr:uid="{00000000-0005-0000-0000-000089090000}"/>
    <cellStyle name="s_Trading Value_1_AR" xfId="2432" xr:uid="{00000000-0005-0000-0000-00008A090000}"/>
    <cellStyle name="s_Trading Value_1_Base HC" xfId="2433" xr:uid="{00000000-0005-0000-0000-00008B090000}"/>
    <cellStyle name="s_Trading Value_1_Base P&amp;L" xfId="2434" xr:uid="{00000000-0005-0000-0000-00008C090000}"/>
    <cellStyle name="s_Trading Value_1_Capex" xfId="2435" xr:uid="{00000000-0005-0000-0000-00008D090000}"/>
    <cellStyle name="s_Trading Value_1_China as on Dec 31 2008" xfId="2436" xr:uid="{00000000-0005-0000-0000-00008E090000}"/>
    <cellStyle name="s_Trading Value_1_Customer Details" xfId="2437" xr:uid="{00000000-0005-0000-0000-00008F090000}"/>
    <cellStyle name="s_Trading Value_1_Eco Metrics" xfId="2438" xr:uid="{00000000-0005-0000-0000-000090090000}"/>
    <cellStyle name="s_Trading Value_1_GC001-China-Aug06" xfId="2439" xr:uid="{00000000-0005-0000-0000-000091090000}"/>
    <cellStyle name="s_Trading Value_1_GC001-China-July06" xfId="2440" xr:uid="{00000000-0005-0000-0000-000092090000}"/>
    <cellStyle name="s_Trading Value_1_GC001-China-Oct06" xfId="2441" xr:uid="{00000000-0005-0000-0000-000093090000}"/>
    <cellStyle name="s_Trading Value_1_Pipeline" xfId="2442" xr:uid="{00000000-0005-0000-0000-000094090000}"/>
    <cellStyle name="s_Trading Value_1_Pullbacks" xfId="2443" xr:uid="{00000000-0005-0000-0000-000095090000}"/>
    <cellStyle name="s_Trading Value_2" xfId="2444" xr:uid="{00000000-0005-0000-0000-000096090000}"/>
    <cellStyle name="s_Trading Value_2 2" xfId="2445" xr:uid="{00000000-0005-0000-0000-000097090000}"/>
    <cellStyle name="s_Trading Value_2_Aing report" xfId="2446" xr:uid="{00000000-0005-0000-0000-000098090000}"/>
    <cellStyle name="s_Trading Value_2_AR" xfId="2447" xr:uid="{00000000-0005-0000-0000-000099090000}"/>
    <cellStyle name="s_Trading Value_2_Base HC" xfId="2448" xr:uid="{00000000-0005-0000-0000-00009A090000}"/>
    <cellStyle name="s_Trading Value_2_Base P&amp;L" xfId="2449" xr:uid="{00000000-0005-0000-0000-00009B090000}"/>
    <cellStyle name="s_Trading Value_2_Capex" xfId="2450" xr:uid="{00000000-0005-0000-0000-00009C090000}"/>
    <cellStyle name="s_Trading Value_2_China as on Dec 31 2008" xfId="2451" xr:uid="{00000000-0005-0000-0000-00009D090000}"/>
    <cellStyle name="s_Trading Value_2_Customer Details" xfId="2452" xr:uid="{00000000-0005-0000-0000-00009E090000}"/>
    <cellStyle name="s_Trading Value_2_Eco Metrics" xfId="2453" xr:uid="{00000000-0005-0000-0000-00009F090000}"/>
    <cellStyle name="s_Trading Value_2_GC001-China-Aug06" xfId="2454" xr:uid="{00000000-0005-0000-0000-0000A0090000}"/>
    <cellStyle name="s_Trading Value_2_GC001-China-July06" xfId="2455" xr:uid="{00000000-0005-0000-0000-0000A1090000}"/>
    <cellStyle name="s_Trading Value_2_GC001-China-Oct06" xfId="2456" xr:uid="{00000000-0005-0000-0000-0000A2090000}"/>
    <cellStyle name="s_Trading Value_2_Pipeline" xfId="2457" xr:uid="{00000000-0005-0000-0000-0000A3090000}"/>
    <cellStyle name="s_Trading Value_2_Pullbacks" xfId="2458" xr:uid="{00000000-0005-0000-0000-0000A4090000}"/>
    <cellStyle name="s_Trading Value_Aing report" xfId="2459" xr:uid="{00000000-0005-0000-0000-0000A5090000}"/>
    <cellStyle name="s_Trading Value_AR" xfId="2460" xr:uid="{00000000-0005-0000-0000-0000A6090000}"/>
    <cellStyle name="s_Trading Value_Base HC" xfId="2461" xr:uid="{00000000-0005-0000-0000-0000A7090000}"/>
    <cellStyle name="s_Trading Value_Base P&amp;L" xfId="2462" xr:uid="{00000000-0005-0000-0000-0000A8090000}"/>
    <cellStyle name="s_Trading Value_Capex" xfId="2463" xr:uid="{00000000-0005-0000-0000-0000A9090000}"/>
    <cellStyle name="s_Trading Value_China as on Dec 31 2008" xfId="2464" xr:uid="{00000000-0005-0000-0000-0000AA090000}"/>
    <cellStyle name="s_Trading Value_Customer Details" xfId="2465" xr:uid="{00000000-0005-0000-0000-0000AB090000}"/>
    <cellStyle name="s_Trading Value_Eco Metrics" xfId="2466" xr:uid="{00000000-0005-0000-0000-0000AC090000}"/>
    <cellStyle name="s_Trading Value_GC001-China-Aug06" xfId="2467" xr:uid="{00000000-0005-0000-0000-0000AD090000}"/>
    <cellStyle name="s_Trading Value_GC001-China-July06" xfId="2468" xr:uid="{00000000-0005-0000-0000-0000AE090000}"/>
    <cellStyle name="s_Trading Value_GC001-China-Oct06" xfId="2469" xr:uid="{00000000-0005-0000-0000-0000AF090000}"/>
    <cellStyle name="s_Trading Value_Pipeline" xfId="2470" xr:uid="{00000000-0005-0000-0000-0000B0090000}"/>
    <cellStyle name="s_Trading Value_Pullbacks" xfId="2471" xr:uid="{00000000-0005-0000-0000-0000B1090000}"/>
    <cellStyle name="s_Trans Assump" xfId="2472" xr:uid="{00000000-0005-0000-0000-0000B2090000}"/>
    <cellStyle name="s_Trans Assump (2)" xfId="2473" xr:uid="{00000000-0005-0000-0000-0000B3090000}"/>
    <cellStyle name="s_Trans Assump (2) 2" xfId="2474" xr:uid="{00000000-0005-0000-0000-0000B4090000}"/>
    <cellStyle name="s_Trans Assump (2)_1" xfId="2475" xr:uid="{00000000-0005-0000-0000-0000B5090000}"/>
    <cellStyle name="s_Trans Assump (2)_1 2" xfId="2476" xr:uid="{00000000-0005-0000-0000-0000B6090000}"/>
    <cellStyle name="s_Trans Assump (2)_1_Aing report" xfId="2477" xr:uid="{00000000-0005-0000-0000-0000B7090000}"/>
    <cellStyle name="s_Trans Assump (2)_1_AR" xfId="2478" xr:uid="{00000000-0005-0000-0000-0000B8090000}"/>
    <cellStyle name="s_Trans Assump (2)_1_Base HC" xfId="2479" xr:uid="{00000000-0005-0000-0000-0000B9090000}"/>
    <cellStyle name="s_Trans Assump (2)_1_Base P&amp;L" xfId="2480" xr:uid="{00000000-0005-0000-0000-0000BA090000}"/>
    <cellStyle name="s_Trans Assump (2)_1_Capex" xfId="2481" xr:uid="{00000000-0005-0000-0000-0000BB090000}"/>
    <cellStyle name="s_Trans Assump (2)_1_China as on Dec 31 2008" xfId="2482" xr:uid="{00000000-0005-0000-0000-0000BC090000}"/>
    <cellStyle name="s_Trans Assump (2)_1_Customer Details" xfId="2483" xr:uid="{00000000-0005-0000-0000-0000BD090000}"/>
    <cellStyle name="s_Trans Assump (2)_1_Eco Metrics" xfId="2484" xr:uid="{00000000-0005-0000-0000-0000BE090000}"/>
    <cellStyle name="s_Trans Assump (2)_1_GC001-China-Aug06" xfId="2485" xr:uid="{00000000-0005-0000-0000-0000BF090000}"/>
    <cellStyle name="s_Trans Assump (2)_1_GC001-China-July06" xfId="2486" xr:uid="{00000000-0005-0000-0000-0000C0090000}"/>
    <cellStyle name="s_Trans Assump (2)_1_GC001-China-Oct06" xfId="2487" xr:uid="{00000000-0005-0000-0000-0000C1090000}"/>
    <cellStyle name="s_Trans Assump (2)_1_Pipeline" xfId="2488" xr:uid="{00000000-0005-0000-0000-0000C2090000}"/>
    <cellStyle name="s_Trans Assump (2)_1_Pullbacks" xfId="2489" xr:uid="{00000000-0005-0000-0000-0000C3090000}"/>
    <cellStyle name="s_Trans Assump (2)_Aing report" xfId="2490" xr:uid="{00000000-0005-0000-0000-0000C4090000}"/>
    <cellStyle name="s_Trans Assump (2)_AR" xfId="2491" xr:uid="{00000000-0005-0000-0000-0000C5090000}"/>
    <cellStyle name="s_Trans Assump (2)_Base HC" xfId="2492" xr:uid="{00000000-0005-0000-0000-0000C6090000}"/>
    <cellStyle name="s_Trans Assump (2)_Base P&amp;L" xfId="2493" xr:uid="{00000000-0005-0000-0000-0000C7090000}"/>
    <cellStyle name="s_Trans Assump (2)_Capex" xfId="2494" xr:uid="{00000000-0005-0000-0000-0000C8090000}"/>
    <cellStyle name="s_Trans Assump (2)_China as on Dec 31 2008" xfId="2495" xr:uid="{00000000-0005-0000-0000-0000C9090000}"/>
    <cellStyle name="s_Trans Assump (2)_Customer Details" xfId="2496" xr:uid="{00000000-0005-0000-0000-0000CA090000}"/>
    <cellStyle name="s_Trans Assump (2)_Eco Metrics" xfId="2497" xr:uid="{00000000-0005-0000-0000-0000CB090000}"/>
    <cellStyle name="s_Trans Assump (2)_GC001-China-Aug06" xfId="2498" xr:uid="{00000000-0005-0000-0000-0000CC090000}"/>
    <cellStyle name="s_Trans Assump (2)_GC001-China-July06" xfId="2499" xr:uid="{00000000-0005-0000-0000-0000CD090000}"/>
    <cellStyle name="s_Trans Assump (2)_GC001-China-Oct06" xfId="2500" xr:uid="{00000000-0005-0000-0000-0000CE090000}"/>
    <cellStyle name="s_Trans Assump (2)_Pipeline" xfId="2501" xr:uid="{00000000-0005-0000-0000-0000CF090000}"/>
    <cellStyle name="s_Trans Assump (2)_Pullbacks" xfId="2502" xr:uid="{00000000-0005-0000-0000-0000D0090000}"/>
    <cellStyle name="s_Trans Assump 2" xfId="2503" xr:uid="{00000000-0005-0000-0000-0000D1090000}"/>
    <cellStyle name="s_Trans Assump 3" xfId="2504" xr:uid="{00000000-0005-0000-0000-0000D2090000}"/>
    <cellStyle name="s_Trans Assump 4" xfId="2505" xr:uid="{00000000-0005-0000-0000-0000D3090000}"/>
    <cellStyle name="s_Trans Assump 5" xfId="2506" xr:uid="{00000000-0005-0000-0000-0000D4090000}"/>
    <cellStyle name="s_Trans Assump 6" xfId="2905" xr:uid="{CB0C0624-CDE7-4CED-AB15-4C4659E66524}"/>
    <cellStyle name="s_Trans Assump_1" xfId="2507" xr:uid="{00000000-0005-0000-0000-0000D5090000}"/>
    <cellStyle name="s_Trans Assump_1 2" xfId="2508" xr:uid="{00000000-0005-0000-0000-0000D6090000}"/>
    <cellStyle name="s_Trans Assump_1_Aing report" xfId="2509" xr:uid="{00000000-0005-0000-0000-0000D7090000}"/>
    <cellStyle name="s_Trans Assump_1_AM0909" xfId="2510" xr:uid="{00000000-0005-0000-0000-0000D8090000}"/>
    <cellStyle name="s_Trans Assump_1_AM0909 2" xfId="2511" xr:uid="{00000000-0005-0000-0000-0000D9090000}"/>
    <cellStyle name="s_Trans Assump_1_AM0909_Aing report" xfId="2512" xr:uid="{00000000-0005-0000-0000-0000DA090000}"/>
    <cellStyle name="s_Trans Assump_1_AM0909_AR" xfId="2513" xr:uid="{00000000-0005-0000-0000-0000DB090000}"/>
    <cellStyle name="s_Trans Assump_1_AM0909_Base HC" xfId="2514" xr:uid="{00000000-0005-0000-0000-0000DC090000}"/>
    <cellStyle name="s_Trans Assump_1_AM0909_Base P&amp;L" xfId="2515" xr:uid="{00000000-0005-0000-0000-0000DD090000}"/>
    <cellStyle name="s_Trans Assump_1_AM0909_Capex" xfId="2516" xr:uid="{00000000-0005-0000-0000-0000DE090000}"/>
    <cellStyle name="s_Trans Assump_1_AM0909_China as on Dec 31 2008" xfId="2517" xr:uid="{00000000-0005-0000-0000-0000DF090000}"/>
    <cellStyle name="s_Trans Assump_1_AM0909_Customer Details" xfId="2518" xr:uid="{00000000-0005-0000-0000-0000E0090000}"/>
    <cellStyle name="s_Trans Assump_1_AM0909_Eco Metrics" xfId="2519" xr:uid="{00000000-0005-0000-0000-0000E1090000}"/>
    <cellStyle name="s_Trans Assump_1_AM0909_GC001-China-Aug06" xfId="2520" xr:uid="{00000000-0005-0000-0000-0000E2090000}"/>
    <cellStyle name="s_Trans Assump_1_AM0909_GC001-China-July06" xfId="2521" xr:uid="{00000000-0005-0000-0000-0000E3090000}"/>
    <cellStyle name="s_Trans Assump_1_AM0909_GC001-China-Oct06" xfId="2522" xr:uid="{00000000-0005-0000-0000-0000E4090000}"/>
    <cellStyle name="s_Trans Assump_1_AM0909_Pipeline" xfId="2523" xr:uid="{00000000-0005-0000-0000-0000E5090000}"/>
    <cellStyle name="s_Trans Assump_1_AM0909_Pullbacks" xfId="2524" xr:uid="{00000000-0005-0000-0000-0000E6090000}"/>
    <cellStyle name="s_Trans Assump_1_AR" xfId="2525" xr:uid="{00000000-0005-0000-0000-0000E7090000}"/>
    <cellStyle name="s_Trans Assump_1_Base HC" xfId="2526" xr:uid="{00000000-0005-0000-0000-0000E8090000}"/>
    <cellStyle name="s_Trans Assump_1_Base P&amp;L" xfId="2527" xr:uid="{00000000-0005-0000-0000-0000E9090000}"/>
    <cellStyle name="s_Trans Assump_1_Capex" xfId="2528" xr:uid="{00000000-0005-0000-0000-0000EA090000}"/>
    <cellStyle name="s_Trans Assump_1_China as on Dec 31 2008" xfId="2529" xr:uid="{00000000-0005-0000-0000-0000EB090000}"/>
    <cellStyle name="s_Trans Assump_1_Customer Details" xfId="2530" xr:uid="{00000000-0005-0000-0000-0000EC090000}"/>
    <cellStyle name="s_Trans Assump_1_Eco Metrics" xfId="2531" xr:uid="{00000000-0005-0000-0000-0000ED090000}"/>
    <cellStyle name="s_Trans Assump_1_GC001-China-Aug06" xfId="2532" xr:uid="{00000000-0005-0000-0000-0000EE090000}"/>
    <cellStyle name="s_Trans Assump_1_GC001-China-July06" xfId="2533" xr:uid="{00000000-0005-0000-0000-0000EF090000}"/>
    <cellStyle name="s_Trans Assump_1_GC001-China-Oct06" xfId="2534" xr:uid="{00000000-0005-0000-0000-0000F0090000}"/>
    <cellStyle name="s_Trans Assump_1_Pipeline" xfId="2535" xr:uid="{00000000-0005-0000-0000-0000F1090000}"/>
    <cellStyle name="s_Trans Assump_1_Pullbacks" xfId="2536" xr:uid="{00000000-0005-0000-0000-0000F2090000}"/>
    <cellStyle name="s_Trans Assump_2" xfId="2537" xr:uid="{00000000-0005-0000-0000-0000F3090000}"/>
    <cellStyle name="s_Trans Assump_2 2" xfId="2538" xr:uid="{00000000-0005-0000-0000-0000F4090000}"/>
    <cellStyle name="s_Trans Assump_2_Aing report" xfId="2539" xr:uid="{00000000-0005-0000-0000-0000F5090000}"/>
    <cellStyle name="s_Trans Assump_2_AR" xfId="2540" xr:uid="{00000000-0005-0000-0000-0000F6090000}"/>
    <cellStyle name="s_Trans Assump_2_Base HC" xfId="2541" xr:uid="{00000000-0005-0000-0000-0000F7090000}"/>
    <cellStyle name="s_Trans Assump_2_Base P&amp;L" xfId="2542" xr:uid="{00000000-0005-0000-0000-0000F8090000}"/>
    <cellStyle name="s_Trans Assump_2_Capex" xfId="2543" xr:uid="{00000000-0005-0000-0000-0000F9090000}"/>
    <cellStyle name="s_Trans Assump_2_China as on Dec 31 2008" xfId="2544" xr:uid="{00000000-0005-0000-0000-0000FA090000}"/>
    <cellStyle name="s_Trans Assump_2_Customer Details" xfId="2545" xr:uid="{00000000-0005-0000-0000-0000FB090000}"/>
    <cellStyle name="s_Trans Assump_2_Eco Metrics" xfId="2546" xr:uid="{00000000-0005-0000-0000-0000FC090000}"/>
    <cellStyle name="s_Trans Assump_2_GC001-China-Aug06" xfId="2547" xr:uid="{00000000-0005-0000-0000-0000FD090000}"/>
    <cellStyle name="s_Trans Assump_2_GC001-China-July06" xfId="2548" xr:uid="{00000000-0005-0000-0000-0000FE090000}"/>
    <cellStyle name="s_Trans Assump_2_GC001-China-Oct06" xfId="2549" xr:uid="{00000000-0005-0000-0000-0000FF090000}"/>
    <cellStyle name="s_Trans Assump_2_Pipeline" xfId="2550" xr:uid="{00000000-0005-0000-0000-0000000A0000}"/>
    <cellStyle name="s_Trans Assump_2_Pullbacks" xfId="2551" xr:uid="{00000000-0005-0000-0000-0000010A0000}"/>
    <cellStyle name="s_Trans Assump_Aing report" xfId="2552" xr:uid="{00000000-0005-0000-0000-0000020A0000}"/>
    <cellStyle name="s_Trans Assump_AM0909" xfId="2553" xr:uid="{00000000-0005-0000-0000-0000030A0000}"/>
    <cellStyle name="s_Trans Assump_AM0909 2" xfId="2554" xr:uid="{00000000-0005-0000-0000-0000040A0000}"/>
    <cellStyle name="s_Trans Assump_AM0909_Aing report" xfId="2555" xr:uid="{00000000-0005-0000-0000-0000050A0000}"/>
    <cellStyle name="s_Trans Assump_AM0909_AR" xfId="2556" xr:uid="{00000000-0005-0000-0000-0000060A0000}"/>
    <cellStyle name="s_Trans Assump_AM0909_Base HC" xfId="2557" xr:uid="{00000000-0005-0000-0000-0000070A0000}"/>
    <cellStyle name="s_Trans Assump_AM0909_Base P&amp;L" xfId="2558" xr:uid="{00000000-0005-0000-0000-0000080A0000}"/>
    <cellStyle name="s_Trans Assump_AM0909_Capex" xfId="2559" xr:uid="{00000000-0005-0000-0000-0000090A0000}"/>
    <cellStyle name="s_Trans Assump_AM0909_China as on Dec 31 2008" xfId="2560" xr:uid="{00000000-0005-0000-0000-00000A0A0000}"/>
    <cellStyle name="s_Trans Assump_AM0909_Customer Details" xfId="2561" xr:uid="{00000000-0005-0000-0000-00000B0A0000}"/>
    <cellStyle name="s_Trans Assump_AM0909_Eco Metrics" xfId="2562" xr:uid="{00000000-0005-0000-0000-00000C0A0000}"/>
    <cellStyle name="s_Trans Assump_AM0909_GC001-China-Aug06" xfId="2563" xr:uid="{00000000-0005-0000-0000-00000D0A0000}"/>
    <cellStyle name="s_Trans Assump_AM0909_GC001-China-July06" xfId="2564" xr:uid="{00000000-0005-0000-0000-00000E0A0000}"/>
    <cellStyle name="s_Trans Assump_AM0909_GC001-China-Oct06" xfId="2565" xr:uid="{00000000-0005-0000-0000-00000F0A0000}"/>
    <cellStyle name="s_Trans Assump_AM0909_Pipeline" xfId="2566" xr:uid="{00000000-0005-0000-0000-0000100A0000}"/>
    <cellStyle name="s_Trans Assump_AM0909_Pullbacks" xfId="2567" xr:uid="{00000000-0005-0000-0000-0000110A0000}"/>
    <cellStyle name="s_Trans Assump_AR" xfId="2568" xr:uid="{00000000-0005-0000-0000-0000120A0000}"/>
    <cellStyle name="s_Trans Assump_Base HC" xfId="2569" xr:uid="{00000000-0005-0000-0000-0000130A0000}"/>
    <cellStyle name="s_Trans Assump_Base P&amp;L" xfId="2570" xr:uid="{00000000-0005-0000-0000-0000140A0000}"/>
    <cellStyle name="s_Trans Assump_Capex" xfId="2571" xr:uid="{00000000-0005-0000-0000-0000150A0000}"/>
    <cellStyle name="s_Trans Assump_China as on Dec 31 2008" xfId="2572" xr:uid="{00000000-0005-0000-0000-0000160A0000}"/>
    <cellStyle name="s_Trans Assump_Customer Details" xfId="2573" xr:uid="{00000000-0005-0000-0000-0000170A0000}"/>
    <cellStyle name="s_Trans Assump_Eco Metrics" xfId="2574" xr:uid="{00000000-0005-0000-0000-0000180A0000}"/>
    <cellStyle name="s_Trans Assump_GC001-China-Aug06" xfId="2575" xr:uid="{00000000-0005-0000-0000-0000190A0000}"/>
    <cellStyle name="s_Trans Assump_GC001-China-July06" xfId="2576" xr:uid="{00000000-0005-0000-0000-00001A0A0000}"/>
    <cellStyle name="s_Trans Assump_GC001-China-Oct06" xfId="2577" xr:uid="{00000000-0005-0000-0000-00001B0A0000}"/>
    <cellStyle name="s_Trans Assump_Pipeline" xfId="2578" xr:uid="{00000000-0005-0000-0000-00001C0A0000}"/>
    <cellStyle name="s_Trans Assump_Pullbacks" xfId="2579" xr:uid="{00000000-0005-0000-0000-00001D0A0000}"/>
    <cellStyle name="s_Trans Assump_Trans Sum" xfId="2580" xr:uid="{00000000-0005-0000-0000-00001E0A0000}"/>
    <cellStyle name="s_Trans Assump_Trans Sum 2" xfId="2581" xr:uid="{00000000-0005-0000-0000-00001F0A0000}"/>
    <cellStyle name="s_Trans Assump_Trans Sum_Aing report" xfId="2582" xr:uid="{00000000-0005-0000-0000-0000200A0000}"/>
    <cellStyle name="s_Trans Assump_Trans Sum_AR" xfId="2583" xr:uid="{00000000-0005-0000-0000-0000210A0000}"/>
    <cellStyle name="s_Trans Assump_Trans Sum_Base HC" xfId="2584" xr:uid="{00000000-0005-0000-0000-0000220A0000}"/>
    <cellStyle name="s_Trans Assump_Trans Sum_Base P&amp;L" xfId="2585" xr:uid="{00000000-0005-0000-0000-0000230A0000}"/>
    <cellStyle name="s_Trans Assump_Trans Sum_Capex" xfId="2586" xr:uid="{00000000-0005-0000-0000-0000240A0000}"/>
    <cellStyle name="s_Trans Assump_Trans Sum_China as on Dec 31 2008" xfId="2587" xr:uid="{00000000-0005-0000-0000-0000250A0000}"/>
    <cellStyle name="s_Trans Assump_Trans Sum_Customer Details" xfId="2588" xr:uid="{00000000-0005-0000-0000-0000260A0000}"/>
    <cellStyle name="s_Trans Assump_Trans Sum_Eco Metrics" xfId="2589" xr:uid="{00000000-0005-0000-0000-0000270A0000}"/>
    <cellStyle name="s_Trans Assump_Trans Sum_GC001-China-Aug06" xfId="2590" xr:uid="{00000000-0005-0000-0000-0000280A0000}"/>
    <cellStyle name="s_Trans Assump_Trans Sum_GC001-China-July06" xfId="2591" xr:uid="{00000000-0005-0000-0000-0000290A0000}"/>
    <cellStyle name="s_Trans Assump_Trans Sum_GC001-China-Oct06" xfId="2592" xr:uid="{00000000-0005-0000-0000-00002A0A0000}"/>
    <cellStyle name="s_Trans Assump_Trans Sum_Pipeline" xfId="2593" xr:uid="{00000000-0005-0000-0000-00002B0A0000}"/>
    <cellStyle name="s_Trans Assump_Trans Sum_Pullbacks" xfId="2594" xr:uid="{00000000-0005-0000-0000-00002C0A0000}"/>
    <cellStyle name="s_Trans Sum" xfId="2595" xr:uid="{00000000-0005-0000-0000-00002D0A0000}"/>
    <cellStyle name="s_Trans Sum 2" xfId="2596" xr:uid="{00000000-0005-0000-0000-00002E0A0000}"/>
    <cellStyle name="s_Trans Sum_1" xfId="2597" xr:uid="{00000000-0005-0000-0000-00002F0A0000}"/>
    <cellStyle name="s_Trans Sum_1 2" xfId="2598" xr:uid="{00000000-0005-0000-0000-0000300A0000}"/>
    <cellStyle name="s_Trans Sum_1_Aing report" xfId="2599" xr:uid="{00000000-0005-0000-0000-0000310A0000}"/>
    <cellStyle name="s_Trans Sum_1_AR" xfId="2600" xr:uid="{00000000-0005-0000-0000-0000320A0000}"/>
    <cellStyle name="s_Trans Sum_1_Base HC" xfId="2601" xr:uid="{00000000-0005-0000-0000-0000330A0000}"/>
    <cellStyle name="s_Trans Sum_1_Base P&amp;L" xfId="2602" xr:uid="{00000000-0005-0000-0000-0000340A0000}"/>
    <cellStyle name="s_Trans Sum_1_Capex" xfId="2603" xr:uid="{00000000-0005-0000-0000-0000350A0000}"/>
    <cellStyle name="s_Trans Sum_1_China as on Dec 31 2008" xfId="2604" xr:uid="{00000000-0005-0000-0000-0000360A0000}"/>
    <cellStyle name="s_Trans Sum_1_Customer Details" xfId="2605" xr:uid="{00000000-0005-0000-0000-0000370A0000}"/>
    <cellStyle name="s_Trans Sum_1_Eco Metrics" xfId="2606" xr:uid="{00000000-0005-0000-0000-0000380A0000}"/>
    <cellStyle name="s_Trans Sum_1_GC001-China-Aug06" xfId="2607" xr:uid="{00000000-0005-0000-0000-0000390A0000}"/>
    <cellStyle name="s_Trans Sum_1_GC001-China-July06" xfId="2608" xr:uid="{00000000-0005-0000-0000-00003A0A0000}"/>
    <cellStyle name="s_Trans Sum_1_GC001-China-Oct06" xfId="2609" xr:uid="{00000000-0005-0000-0000-00003B0A0000}"/>
    <cellStyle name="s_Trans Sum_1_Pipeline" xfId="2610" xr:uid="{00000000-0005-0000-0000-00003C0A0000}"/>
    <cellStyle name="s_Trans Sum_1_Pullbacks" xfId="2611" xr:uid="{00000000-0005-0000-0000-00003D0A0000}"/>
    <cellStyle name="s_Trans Sum_2" xfId="2612" xr:uid="{00000000-0005-0000-0000-00003E0A0000}"/>
    <cellStyle name="s_Trans Sum_2 2" xfId="2613" xr:uid="{00000000-0005-0000-0000-00003F0A0000}"/>
    <cellStyle name="s_Trans Sum_2_Aing report" xfId="2614" xr:uid="{00000000-0005-0000-0000-0000400A0000}"/>
    <cellStyle name="s_Trans Sum_2_AR" xfId="2615" xr:uid="{00000000-0005-0000-0000-0000410A0000}"/>
    <cellStyle name="s_Trans Sum_2_Base HC" xfId="2616" xr:uid="{00000000-0005-0000-0000-0000420A0000}"/>
    <cellStyle name="s_Trans Sum_2_Base P&amp;L" xfId="2617" xr:uid="{00000000-0005-0000-0000-0000430A0000}"/>
    <cellStyle name="s_Trans Sum_2_Capex" xfId="2618" xr:uid="{00000000-0005-0000-0000-0000440A0000}"/>
    <cellStyle name="s_Trans Sum_2_China as on Dec 31 2008" xfId="2619" xr:uid="{00000000-0005-0000-0000-0000450A0000}"/>
    <cellStyle name="s_Trans Sum_2_Customer Details" xfId="2620" xr:uid="{00000000-0005-0000-0000-0000460A0000}"/>
    <cellStyle name="s_Trans Sum_2_Eco Metrics" xfId="2621" xr:uid="{00000000-0005-0000-0000-0000470A0000}"/>
    <cellStyle name="s_Trans Sum_2_GC001-China-Aug06" xfId="2622" xr:uid="{00000000-0005-0000-0000-0000480A0000}"/>
    <cellStyle name="s_Trans Sum_2_GC001-China-July06" xfId="2623" xr:uid="{00000000-0005-0000-0000-0000490A0000}"/>
    <cellStyle name="s_Trans Sum_2_GC001-China-Oct06" xfId="2624" xr:uid="{00000000-0005-0000-0000-00004A0A0000}"/>
    <cellStyle name="s_Trans Sum_2_Pipeline" xfId="2625" xr:uid="{00000000-0005-0000-0000-00004B0A0000}"/>
    <cellStyle name="s_Trans Sum_2_Pullbacks" xfId="2626" xr:uid="{00000000-0005-0000-0000-00004C0A0000}"/>
    <cellStyle name="s_Trans Sum_Aing report" xfId="2627" xr:uid="{00000000-0005-0000-0000-00004D0A0000}"/>
    <cellStyle name="s_Trans Sum_AR" xfId="2628" xr:uid="{00000000-0005-0000-0000-00004E0A0000}"/>
    <cellStyle name="s_Trans Sum_Base HC" xfId="2629" xr:uid="{00000000-0005-0000-0000-00004F0A0000}"/>
    <cellStyle name="s_Trans Sum_Base P&amp;L" xfId="2630" xr:uid="{00000000-0005-0000-0000-0000500A0000}"/>
    <cellStyle name="s_Trans Sum_Capex" xfId="2631" xr:uid="{00000000-0005-0000-0000-0000510A0000}"/>
    <cellStyle name="s_Trans Sum_China as on Dec 31 2008" xfId="2632" xr:uid="{00000000-0005-0000-0000-0000520A0000}"/>
    <cellStyle name="s_Trans Sum_Customer Details" xfId="2633" xr:uid="{00000000-0005-0000-0000-0000530A0000}"/>
    <cellStyle name="s_Trans Sum_Eco Metrics" xfId="2634" xr:uid="{00000000-0005-0000-0000-0000540A0000}"/>
    <cellStyle name="s_Trans Sum_GC001-China-Aug06" xfId="2635" xr:uid="{00000000-0005-0000-0000-0000550A0000}"/>
    <cellStyle name="s_Trans Sum_GC001-China-July06" xfId="2636" xr:uid="{00000000-0005-0000-0000-0000560A0000}"/>
    <cellStyle name="s_Trans Sum_GC001-China-Oct06" xfId="2637" xr:uid="{00000000-0005-0000-0000-0000570A0000}"/>
    <cellStyle name="s_Trans Sum_Pipeline" xfId="2638" xr:uid="{00000000-0005-0000-0000-0000580A0000}"/>
    <cellStyle name="s_Trans Sum_Pullbacks" xfId="2639" xr:uid="{00000000-0005-0000-0000-0000590A0000}"/>
    <cellStyle name="s_Trans Sum_Trans Assump" xfId="2640" xr:uid="{00000000-0005-0000-0000-00005A0A0000}"/>
    <cellStyle name="s_Trans Sum_Trans Assump 2" xfId="2641" xr:uid="{00000000-0005-0000-0000-00005B0A0000}"/>
    <cellStyle name="s_Trans Sum_Trans Assump_Aing report" xfId="2642" xr:uid="{00000000-0005-0000-0000-00005C0A0000}"/>
    <cellStyle name="s_Trans Sum_Trans Assump_AR" xfId="2643" xr:uid="{00000000-0005-0000-0000-00005D0A0000}"/>
    <cellStyle name="s_Trans Sum_Trans Assump_Base HC" xfId="2644" xr:uid="{00000000-0005-0000-0000-00005E0A0000}"/>
    <cellStyle name="s_Trans Sum_Trans Assump_Base P&amp;L" xfId="2645" xr:uid="{00000000-0005-0000-0000-00005F0A0000}"/>
    <cellStyle name="s_Trans Sum_Trans Assump_Capex" xfId="2646" xr:uid="{00000000-0005-0000-0000-0000600A0000}"/>
    <cellStyle name="s_Trans Sum_Trans Assump_China as on Dec 31 2008" xfId="2647" xr:uid="{00000000-0005-0000-0000-0000610A0000}"/>
    <cellStyle name="s_Trans Sum_Trans Assump_Customer Details" xfId="2648" xr:uid="{00000000-0005-0000-0000-0000620A0000}"/>
    <cellStyle name="s_Trans Sum_Trans Assump_Eco Metrics" xfId="2649" xr:uid="{00000000-0005-0000-0000-0000630A0000}"/>
    <cellStyle name="s_Trans Sum_Trans Assump_GC001-China-Aug06" xfId="2650" xr:uid="{00000000-0005-0000-0000-0000640A0000}"/>
    <cellStyle name="s_Trans Sum_Trans Assump_GC001-China-July06" xfId="2651" xr:uid="{00000000-0005-0000-0000-0000650A0000}"/>
    <cellStyle name="s_Trans Sum_Trans Assump_GC001-China-Oct06" xfId="2652" xr:uid="{00000000-0005-0000-0000-0000660A0000}"/>
    <cellStyle name="s_Trans Sum_Trans Assump_Pipeline" xfId="2653" xr:uid="{00000000-0005-0000-0000-0000670A0000}"/>
    <cellStyle name="s_Trans Sum_Trans Assump_Pullbacks" xfId="2654" xr:uid="{00000000-0005-0000-0000-0000680A0000}"/>
    <cellStyle name="s_Unit Price Sen. (2)" xfId="2655" xr:uid="{00000000-0005-0000-0000-0000690A0000}"/>
    <cellStyle name="s_Unit Price Sen. (2) 2" xfId="2656" xr:uid="{00000000-0005-0000-0000-00006A0A0000}"/>
    <cellStyle name="s_Unit Price Sen. (2)_1" xfId="2657" xr:uid="{00000000-0005-0000-0000-00006B0A0000}"/>
    <cellStyle name="s_Unit Price Sen. (2)_1 2" xfId="2658" xr:uid="{00000000-0005-0000-0000-00006C0A0000}"/>
    <cellStyle name="s_Unit Price Sen. (2)_1_Aing report" xfId="2659" xr:uid="{00000000-0005-0000-0000-00006D0A0000}"/>
    <cellStyle name="s_Unit Price Sen. (2)_1_AR" xfId="2660" xr:uid="{00000000-0005-0000-0000-00006E0A0000}"/>
    <cellStyle name="s_Unit Price Sen. (2)_1_Base HC" xfId="2661" xr:uid="{00000000-0005-0000-0000-00006F0A0000}"/>
    <cellStyle name="s_Unit Price Sen. (2)_1_Base P&amp;L" xfId="2662" xr:uid="{00000000-0005-0000-0000-0000700A0000}"/>
    <cellStyle name="s_Unit Price Sen. (2)_1_Capex" xfId="2663" xr:uid="{00000000-0005-0000-0000-0000710A0000}"/>
    <cellStyle name="s_Unit Price Sen. (2)_1_China as on Dec 31 2008" xfId="2664" xr:uid="{00000000-0005-0000-0000-0000720A0000}"/>
    <cellStyle name="s_Unit Price Sen. (2)_1_Customer Details" xfId="2665" xr:uid="{00000000-0005-0000-0000-0000730A0000}"/>
    <cellStyle name="s_Unit Price Sen. (2)_1_Eco Metrics" xfId="2666" xr:uid="{00000000-0005-0000-0000-0000740A0000}"/>
    <cellStyle name="s_Unit Price Sen. (2)_1_GC001-China-Aug06" xfId="2667" xr:uid="{00000000-0005-0000-0000-0000750A0000}"/>
    <cellStyle name="s_Unit Price Sen. (2)_1_GC001-China-July06" xfId="2668" xr:uid="{00000000-0005-0000-0000-0000760A0000}"/>
    <cellStyle name="s_Unit Price Sen. (2)_1_GC001-China-Oct06" xfId="2669" xr:uid="{00000000-0005-0000-0000-0000770A0000}"/>
    <cellStyle name="s_Unit Price Sen. (2)_1_Pipeline" xfId="2670" xr:uid="{00000000-0005-0000-0000-0000780A0000}"/>
    <cellStyle name="s_Unit Price Sen. (2)_1_Pullbacks" xfId="2671" xr:uid="{00000000-0005-0000-0000-0000790A0000}"/>
    <cellStyle name="s_Unit Price Sen. (2)_2" xfId="2672" xr:uid="{00000000-0005-0000-0000-00007A0A0000}"/>
    <cellStyle name="s_Unit Price Sen. (2)_2 2" xfId="2673" xr:uid="{00000000-0005-0000-0000-00007B0A0000}"/>
    <cellStyle name="s_Unit Price Sen. (2)_2_Aing report" xfId="2674" xr:uid="{00000000-0005-0000-0000-00007C0A0000}"/>
    <cellStyle name="s_Unit Price Sen. (2)_2_AR" xfId="2675" xr:uid="{00000000-0005-0000-0000-00007D0A0000}"/>
    <cellStyle name="s_Unit Price Sen. (2)_2_Base HC" xfId="2676" xr:uid="{00000000-0005-0000-0000-00007E0A0000}"/>
    <cellStyle name="s_Unit Price Sen. (2)_2_Base P&amp;L" xfId="2677" xr:uid="{00000000-0005-0000-0000-00007F0A0000}"/>
    <cellStyle name="s_Unit Price Sen. (2)_2_Capex" xfId="2678" xr:uid="{00000000-0005-0000-0000-0000800A0000}"/>
    <cellStyle name="s_Unit Price Sen. (2)_2_China as on Dec 31 2008" xfId="2679" xr:uid="{00000000-0005-0000-0000-0000810A0000}"/>
    <cellStyle name="s_Unit Price Sen. (2)_2_Customer Details" xfId="2680" xr:uid="{00000000-0005-0000-0000-0000820A0000}"/>
    <cellStyle name="s_Unit Price Sen. (2)_2_Eco Metrics" xfId="2681" xr:uid="{00000000-0005-0000-0000-0000830A0000}"/>
    <cellStyle name="s_Unit Price Sen. (2)_2_GC001-China-Aug06" xfId="2682" xr:uid="{00000000-0005-0000-0000-0000840A0000}"/>
    <cellStyle name="s_Unit Price Sen. (2)_2_GC001-China-July06" xfId="2683" xr:uid="{00000000-0005-0000-0000-0000850A0000}"/>
    <cellStyle name="s_Unit Price Sen. (2)_2_GC001-China-Oct06" xfId="2684" xr:uid="{00000000-0005-0000-0000-0000860A0000}"/>
    <cellStyle name="s_Unit Price Sen. (2)_2_Pipeline" xfId="2685" xr:uid="{00000000-0005-0000-0000-0000870A0000}"/>
    <cellStyle name="s_Unit Price Sen. (2)_2_Pullbacks" xfId="2686" xr:uid="{00000000-0005-0000-0000-0000880A0000}"/>
    <cellStyle name="s_Unit Price Sen. (2)_Aing report" xfId="2687" xr:uid="{00000000-0005-0000-0000-0000890A0000}"/>
    <cellStyle name="s_Unit Price Sen. (2)_AR" xfId="2688" xr:uid="{00000000-0005-0000-0000-00008A0A0000}"/>
    <cellStyle name="s_Unit Price Sen. (2)_Base HC" xfId="2689" xr:uid="{00000000-0005-0000-0000-00008B0A0000}"/>
    <cellStyle name="s_Unit Price Sen. (2)_Base P&amp;L" xfId="2690" xr:uid="{00000000-0005-0000-0000-00008C0A0000}"/>
    <cellStyle name="s_Unit Price Sen. (2)_Capex" xfId="2691" xr:uid="{00000000-0005-0000-0000-00008D0A0000}"/>
    <cellStyle name="s_Unit Price Sen. (2)_China as on Dec 31 2008" xfId="2692" xr:uid="{00000000-0005-0000-0000-00008E0A0000}"/>
    <cellStyle name="s_Unit Price Sen. (2)_Customer Details" xfId="2693" xr:uid="{00000000-0005-0000-0000-00008F0A0000}"/>
    <cellStyle name="s_Unit Price Sen. (2)_Eco Metrics" xfId="2694" xr:uid="{00000000-0005-0000-0000-0000900A0000}"/>
    <cellStyle name="s_Unit Price Sen. (2)_GC001-China-Aug06" xfId="2695" xr:uid="{00000000-0005-0000-0000-0000910A0000}"/>
    <cellStyle name="s_Unit Price Sen. (2)_GC001-China-July06" xfId="2696" xr:uid="{00000000-0005-0000-0000-0000920A0000}"/>
    <cellStyle name="s_Unit Price Sen. (2)_GC001-China-Oct06" xfId="2697" xr:uid="{00000000-0005-0000-0000-0000930A0000}"/>
    <cellStyle name="s_Unit Price Sen. (2)_Pipeline" xfId="2698" xr:uid="{00000000-0005-0000-0000-0000940A0000}"/>
    <cellStyle name="s_Unit Price Sen. (2)_Pullbacks" xfId="2699" xr:uid="{00000000-0005-0000-0000-0000950A0000}"/>
    <cellStyle name="s_UPVAL9" xfId="2700" xr:uid="{00000000-0005-0000-0000-0000960A0000}"/>
    <cellStyle name="s_UPVAL9 2" xfId="2701" xr:uid="{00000000-0005-0000-0000-0000970A0000}"/>
    <cellStyle name="s_UPVAL9_Aing report" xfId="2702" xr:uid="{00000000-0005-0000-0000-0000980A0000}"/>
    <cellStyle name="s_UPVAL9_AR" xfId="2703" xr:uid="{00000000-0005-0000-0000-0000990A0000}"/>
    <cellStyle name="s_UPVAL9_Base HC" xfId="2704" xr:uid="{00000000-0005-0000-0000-00009A0A0000}"/>
    <cellStyle name="s_UPVAL9_Base P&amp;L" xfId="2705" xr:uid="{00000000-0005-0000-0000-00009B0A0000}"/>
    <cellStyle name="s_UPVAL9_Capex" xfId="2706" xr:uid="{00000000-0005-0000-0000-00009C0A0000}"/>
    <cellStyle name="s_UPVAL9_China as on Dec 31 2008" xfId="2707" xr:uid="{00000000-0005-0000-0000-00009D0A0000}"/>
    <cellStyle name="s_UPVAL9_Customer Details" xfId="2708" xr:uid="{00000000-0005-0000-0000-00009E0A0000}"/>
    <cellStyle name="s_UPVAL9_Eco Metrics" xfId="2709" xr:uid="{00000000-0005-0000-0000-00009F0A0000}"/>
    <cellStyle name="s_UPVAL9_GC001-China-Aug06" xfId="2710" xr:uid="{00000000-0005-0000-0000-0000A00A0000}"/>
    <cellStyle name="s_UPVAL9_GC001-China-July06" xfId="2711" xr:uid="{00000000-0005-0000-0000-0000A10A0000}"/>
    <cellStyle name="s_UPVAL9_GC001-China-Oct06" xfId="2712" xr:uid="{00000000-0005-0000-0000-0000A20A0000}"/>
    <cellStyle name="s_UPVAL9_Pipeline" xfId="2713" xr:uid="{00000000-0005-0000-0000-0000A30A0000}"/>
    <cellStyle name="s_UPVAL9_Pullbacks" xfId="2714" xr:uid="{00000000-0005-0000-0000-0000A40A0000}"/>
    <cellStyle name="s_Val Anal" xfId="2715" xr:uid="{00000000-0005-0000-0000-0000A50A0000}"/>
    <cellStyle name="s_Val Anal 2" xfId="2716" xr:uid="{00000000-0005-0000-0000-0000A60A0000}"/>
    <cellStyle name="s_Val Anal_Aing report" xfId="2717" xr:uid="{00000000-0005-0000-0000-0000A70A0000}"/>
    <cellStyle name="s_Val Anal_AR" xfId="2718" xr:uid="{00000000-0005-0000-0000-0000A80A0000}"/>
    <cellStyle name="s_Val Anal_Base HC" xfId="2719" xr:uid="{00000000-0005-0000-0000-0000A90A0000}"/>
    <cellStyle name="s_Val Anal_Base P&amp;L" xfId="2720" xr:uid="{00000000-0005-0000-0000-0000AA0A0000}"/>
    <cellStyle name="s_Val Anal_Capex" xfId="2721" xr:uid="{00000000-0005-0000-0000-0000AB0A0000}"/>
    <cellStyle name="s_Val Anal_China as on Dec 31 2008" xfId="2722" xr:uid="{00000000-0005-0000-0000-0000AC0A0000}"/>
    <cellStyle name="s_Val Anal_Customer Details" xfId="2723" xr:uid="{00000000-0005-0000-0000-0000AD0A0000}"/>
    <cellStyle name="s_Val Anal_Eco Metrics" xfId="2724" xr:uid="{00000000-0005-0000-0000-0000AE0A0000}"/>
    <cellStyle name="s_Val Anal_GC001-China-Aug06" xfId="2725" xr:uid="{00000000-0005-0000-0000-0000AF0A0000}"/>
    <cellStyle name="s_Val Anal_GC001-China-July06" xfId="2726" xr:uid="{00000000-0005-0000-0000-0000B00A0000}"/>
    <cellStyle name="s_Val Anal_GC001-China-Oct06" xfId="2727" xr:uid="{00000000-0005-0000-0000-0000B10A0000}"/>
    <cellStyle name="s_Val Anal_Pipeline" xfId="2728" xr:uid="{00000000-0005-0000-0000-0000B20A0000}"/>
    <cellStyle name="s_Val Anal_Pullbacks" xfId="2729" xr:uid="{00000000-0005-0000-0000-0000B30A0000}"/>
    <cellStyle name="s_Valuation Matrix" xfId="2730" xr:uid="{00000000-0005-0000-0000-0000B40A0000}"/>
    <cellStyle name="s_Valuation Matrix 2" xfId="2731" xr:uid="{00000000-0005-0000-0000-0000B50A0000}"/>
    <cellStyle name="s_Valuation Matrix_Aing report" xfId="2732" xr:uid="{00000000-0005-0000-0000-0000B60A0000}"/>
    <cellStyle name="s_Valuation Matrix_AR" xfId="2733" xr:uid="{00000000-0005-0000-0000-0000B70A0000}"/>
    <cellStyle name="s_Valuation Matrix_Base HC" xfId="2734" xr:uid="{00000000-0005-0000-0000-0000B80A0000}"/>
    <cellStyle name="s_Valuation Matrix_Base P&amp;L" xfId="2735" xr:uid="{00000000-0005-0000-0000-0000B90A0000}"/>
    <cellStyle name="s_Valuation Matrix_Capex" xfId="2736" xr:uid="{00000000-0005-0000-0000-0000BA0A0000}"/>
    <cellStyle name="s_Valuation Matrix_China as on Dec 31 2008" xfId="2737" xr:uid="{00000000-0005-0000-0000-0000BB0A0000}"/>
    <cellStyle name="s_Valuation Matrix_Customer Details" xfId="2738" xr:uid="{00000000-0005-0000-0000-0000BC0A0000}"/>
    <cellStyle name="s_Valuation Matrix_Eco Metrics" xfId="2739" xr:uid="{00000000-0005-0000-0000-0000BD0A0000}"/>
    <cellStyle name="s_Valuation Matrix_GC001-China-Aug06" xfId="2740" xr:uid="{00000000-0005-0000-0000-0000BE0A0000}"/>
    <cellStyle name="s_Valuation Matrix_GC001-China-July06" xfId="2741" xr:uid="{00000000-0005-0000-0000-0000BF0A0000}"/>
    <cellStyle name="s_Valuation Matrix_GC001-China-Oct06" xfId="2742" xr:uid="{00000000-0005-0000-0000-0000C00A0000}"/>
    <cellStyle name="s_Valuation Matrix_Pipeline" xfId="2743" xr:uid="{00000000-0005-0000-0000-0000C10A0000}"/>
    <cellStyle name="s_Valuation Matrix_Pullbacks" xfId="2744" xr:uid="{00000000-0005-0000-0000-0000C20A0000}"/>
    <cellStyle name="SELECT" xfId="2745" xr:uid="{00000000-0005-0000-0000-0000C30A0000}"/>
    <cellStyle name="Standard__Utopia Index Index und Guidance (Deutsch)" xfId="2746" xr:uid="{00000000-0005-0000-0000-0000C40A0000}"/>
    <cellStyle name="static" xfId="2747" xr:uid="{00000000-0005-0000-0000-0000C50A0000}"/>
    <cellStyle name="Style 1" xfId="2748" xr:uid="{00000000-0005-0000-0000-0000C60A0000}"/>
    <cellStyle name="Style 1 2" xfId="2749" xr:uid="{00000000-0005-0000-0000-0000C70A0000}"/>
    <cellStyle name="Style 1 2 2" xfId="2750" xr:uid="{00000000-0005-0000-0000-0000C80A0000}"/>
    <cellStyle name="Style 1 2 2 2" xfId="2907" xr:uid="{923B3BEB-6B7D-4B20-8CFF-4D3E0F123E7D}"/>
    <cellStyle name="Style 1 2 3" xfId="2906" xr:uid="{CA1D2A0C-087E-488F-B25E-90CBC3213548}"/>
    <cellStyle name="Style 1 3" xfId="2751" xr:uid="{00000000-0005-0000-0000-0000C90A0000}"/>
    <cellStyle name="Style 1 3 2" xfId="2908" xr:uid="{482D18C9-D796-4C0C-BF62-28E9AC223998}"/>
    <cellStyle name="Style 21" xfId="2752" xr:uid="{00000000-0005-0000-0000-0000CA0A0000}"/>
    <cellStyle name="Style 22" xfId="2753" xr:uid="{00000000-0005-0000-0000-0000CB0A0000}"/>
    <cellStyle name="Style 23" xfId="2754" xr:uid="{00000000-0005-0000-0000-0000CC0A0000}"/>
    <cellStyle name="Style 24" xfId="2755" xr:uid="{00000000-0005-0000-0000-0000CD0A0000}"/>
    <cellStyle name="Style 25" xfId="2756" xr:uid="{00000000-0005-0000-0000-0000CE0A0000}"/>
    <cellStyle name="Style 26" xfId="2757" xr:uid="{00000000-0005-0000-0000-0000CF0A0000}"/>
    <cellStyle name="Style 27" xfId="2758" xr:uid="{00000000-0005-0000-0000-0000D00A0000}"/>
    <cellStyle name="Style 28" xfId="2759" xr:uid="{00000000-0005-0000-0000-0000D10A0000}"/>
    <cellStyle name="Style 29" xfId="2760" xr:uid="{00000000-0005-0000-0000-0000D20A0000}"/>
    <cellStyle name="Style 30" xfId="2761" xr:uid="{00000000-0005-0000-0000-0000D30A0000}"/>
    <cellStyle name="Style 31" xfId="2762" xr:uid="{00000000-0005-0000-0000-0000D40A0000}"/>
    <cellStyle name="Style 32" xfId="2763" xr:uid="{00000000-0005-0000-0000-0000D50A0000}"/>
    <cellStyle name="Style 33" xfId="2764" xr:uid="{00000000-0005-0000-0000-0000D60A0000}"/>
    <cellStyle name="Style 33 2" xfId="2765" xr:uid="{00000000-0005-0000-0000-0000D70A0000}"/>
    <cellStyle name="Style 34" xfId="2766" xr:uid="{00000000-0005-0000-0000-0000D80A0000}"/>
    <cellStyle name="Style 35" xfId="2767" xr:uid="{00000000-0005-0000-0000-0000D90A0000}"/>
    <cellStyle name="Style 36" xfId="2768" xr:uid="{00000000-0005-0000-0000-0000DA0A0000}"/>
    <cellStyle name="Style 36 2" xfId="2769" xr:uid="{00000000-0005-0000-0000-0000DB0A0000}"/>
    <cellStyle name="Style 37" xfId="2770" xr:uid="{00000000-0005-0000-0000-0000DC0A0000}"/>
    <cellStyle name="Subtotal" xfId="2771" xr:uid="{00000000-0005-0000-0000-0000DD0A0000}"/>
    <cellStyle name="Table Title" xfId="2772" xr:uid="{00000000-0005-0000-0000-0000DE0A0000}"/>
    <cellStyle name="tcn" xfId="2773" xr:uid="{00000000-0005-0000-0000-0000DF0A0000}"/>
    <cellStyle name="text" xfId="2774" xr:uid="{00000000-0005-0000-0000-0000E00A0000}"/>
    <cellStyle name="text 2" xfId="2775" xr:uid="{00000000-0005-0000-0000-0000E10A0000}"/>
    <cellStyle name="times" xfId="2776" xr:uid="{00000000-0005-0000-0000-0000E20A0000}"/>
    <cellStyle name="Title" xfId="2777" builtinId="15" customBuiltin="1"/>
    <cellStyle name="tn" xfId="2778" xr:uid="{00000000-0005-0000-0000-0000E40A0000}"/>
    <cellStyle name="Topheader" xfId="2779" xr:uid="{00000000-0005-0000-0000-0000E50A0000}"/>
    <cellStyle name="Total" xfId="2780" builtinId="25" customBuiltin="1"/>
    <cellStyle name="undo-style" xfId="2781" xr:uid="{00000000-0005-0000-0000-0000E70A0000}"/>
    <cellStyle name="UN-HiLite" xfId="2782" xr:uid="{00000000-0005-0000-0000-0000E80A0000}"/>
    <cellStyle name="UNLOCKED" xfId="2783" xr:uid="{00000000-0005-0000-0000-0000E90A0000}"/>
    <cellStyle name="UnSelect" xfId="2784" xr:uid="{00000000-0005-0000-0000-0000EA0A0000}"/>
    <cellStyle name="Warning Text" xfId="2785" builtinId="11" customBuiltin="1"/>
    <cellStyle name="X" xfId="2786" xr:uid="{00000000-0005-0000-0000-0000EC0A0000}"/>
    <cellStyle name="X - None" xfId="2787" xr:uid="{00000000-0005-0000-0000-0000ED0A0000}"/>
    <cellStyle name="X - None 2" xfId="2788" xr:uid="{00000000-0005-0000-0000-0000EE0A0000}"/>
    <cellStyle name="X - None 2 2" xfId="2789" xr:uid="{00000000-0005-0000-0000-0000EF0A0000}"/>
    <cellStyle name="X - None 2 2 2" xfId="2911" xr:uid="{D6253E2E-8DC2-4975-AADF-070CE9BD0330}"/>
    <cellStyle name="X - None 2 3" xfId="2910" xr:uid="{2C11FC46-1743-43A6-B7E2-BE3D153C01BE}"/>
    <cellStyle name="X - None 3" xfId="2790" xr:uid="{00000000-0005-0000-0000-0000F00A0000}"/>
    <cellStyle name="X - None 3 2" xfId="2912" xr:uid="{C0F41430-A1CC-446B-A384-1A53B41C3994}"/>
    <cellStyle name="X 2" xfId="2791" xr:uid="{00000000-0005-0000-0000-0000F10A0000}"/>
    <cellStyle name="X 3" xfId="2792" xr:uid="{00000000-0005-0000-0000-0000F20A0000}"/>
    <cellStyle name="X 4" xfId="2793" xr:uid="{00000000-0005-0000-0000-0000F30A0000}"/>
    <cellStyle name="X 5" xfId="2794" xr:uid="{00000000-0005-0000-0000-0000F40A0000}"/>
    <cellStyle name="X 6" xfId="2909" xr:uid="{E034EDF9-399C-4B0D-B63A-7BDF38CB3F5F}"/>
    <cellStyle name="X_Mary911" xfId="2795" xr:uid="{00000000-0005-0000-0000-0000F50A0000}"/>
    <cellStyle name="X_Mary911_star0428" xfId="2796" xr:uid="{00000000-0005-0000-0000-0000F60A0000}"/>
    <cellStyle name="X_Mary911_star0428 2" xfId="2797" xr:uid="{00000000-0005-0000-0000-0000F70A0000}"/>
    <cellStyle name="X_Mary911_star0428 2 2" xfId="2798" xr:uid="{00000000-0005-0000-0000-0000F80A0000}"/>
    <cellStyle name="X_Mary911_star0428 2 2 2" xfId="2914" xr:uid="{571F72A1-AE5E-45EB-B25F-5CC934CC8437}"/>
    <cellStyle name="X_Mary911_star0428 2 3" xfId="2913" xr:uid="{278BA993-104E-4EE7-87CD-ED576EC94409}"/>
    <cellStyle name="X_Mary911_star0428 3" xfId="2799" xr:uid="{00000000-0005-0000-0000-0000F90A0000}"/>
    <cellStyle name="X_Mary911_star0428 3 2" xfId="2915" xr:uid="{BA3D447E-EB3B-4F66-B044-5312622F0349}"/>
    <cellStyle name="X_star0428" xfId="2800" xr:uid="{00000000-0005-0000-0000-0000FA0A0000}"/>
    <cellStyle name="X_star0428 2" xfId="2801" xr:uid="{00000000-0005-0000-0000-0000FB0A0000}"/>
    <cellStyle name="X_star0428 2 2" xfId="2802" xr:uid="{00000000-0005-0000-0000-0000FC0A0000}"/>
    <cellStyle name="X_star0428 2 2 2" xfId="2917" xr:uid="{C92377CB-25D9-4FBD-8E1B-92F55A544551}"/>
    <cellStyle name="X_star0428 2 3" xfId="2916" xr:uid="{DEDF1858-73DD-44AE-B9C3-2D956B4D84F9}"/>
    <cellStyle name="X_star0428 3" xfId="2803" xr:uid="{00000000-0005-0000-0000-0000FD0A0000}"/>
    <cellStyle name="X_star0428 3 2" xfId="2918" xr:uid="{72989940-D483-4104-AF8B-71A731C1D488}"/>
    <cellStyle name="ハイパーリンク_Global English Applicaiton -- Apr.2004" xfId="2804" xr:uid="{00000000-0005-0000-0000-0000FE0A0000}"/>
    <cellStyle name="콤마 [0]_BOILER-CO1" xfId="2805" xr:uid="{00000000-0005-0000-0000-0000FF0A0000}"/>
    <cellStyle name="콤마_BOILER-CO1" xfId="2806" xr:uid="{00000000-0005-0000-0000-0000000B0000}"/>
    <cellStyle name="통화 [0]_BOILER-CO1" xfId="2807" xr:uid="{00000000-0005-0000-0000-0000010B0000}"/>
    <cellStyle name="통화_BOILER-CO1" xfId="2808" xr:uid="{00000000-0005-0000-0000-0000020B0000}"/>
    <cellStyle name="표준_0N-HANDLING " xfId="2809" xr:uid="{00000000-0005-0000-0000-0000030B0000}"/>
    <cellStyle name="千位[0]_GetDateDialog" xfId="2810" xr:uid="{00000000-0005-0000-0000-0000040B0000}"/>
    <cellStyle name="千位_GetDateDialog" xfId="2811" xr:uid="{00000000-0005-0000-0000-0000050B0000}"/>
    <cellStyle name="千位分隔_326005001-A30-Mar05HIDE" xfId="2812" xr:uid="{00000000-0005-0000-0000-0000060B0000}"/>
    <cellStyle name="千分位[0]_ 白土" xfId="2813" xr:uid="{00000000-0005-0000-0000-0000070B0000}"/>
    <cellStyle name="千分位_ 白土" xfId="2814" xr:uid="{00000000-0005-0000-0000-0000080B0000}"/>
    <cellStyle name="常规_326005001-A30-Mar05HIDE" xfId="2815" xr:uid="{00000000-0005-0000-0000-0000090B0000}"/>
    <cellStyle name="普通_ 白土" xfId="2816" xr:uid="{00000000-0005-0000-0000-00000A0B0000}"/>
    <cellStyle name="桁区切り [0.00]_Sheet1" xfId="2817" xr:uid="{00000000-0005-0000-0000-00000B0B0000}"/>
    <cellStyle name="標準_Book1" xfId="2818" xr:uid="{00000000-0005-0000-0000-00000C0B0000}"/>
    <cellStyle name="烹拳 [0]_97MBO" xfId="2819" xr:uid="{00000000-0005-0000-0000-00000D0B0000}"/>
    <cellStyle name="烹拳_97MBO" xfId="2820" xr:uid="{00000000-0005-0000-0000-00000E0B0000}"/>
    <cellStyle name="钎霖_laroux" xfId="2821" xr:uid="{00000000-0005-0000-0000-00000F0B0000}"/>
    <cellStyle name="霓付 [0]_97MBO" xfId="2822" xr:uid="{00000000-0005-0000-0000-0000100B0000}"/>
    <cellStyle name="霓付_97MBO" xfId="2823" xr:uid="{00000000-0005-0000-0000-0000110B0000}"/>
  </cellStyles>
  <dxfs count="0"/>
  <tableStyles count="0" defaultTableStyle="TableStyleMedium2" defaultPivotStyle="PivotStyleLight16"/>
  <colors>
    <mruColors>
      <color rgb="FFCCFFFF"/>
      <color rgb="FF99CCFF"/>
      <color rgb="FF3333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12"/>
  <sheetViews>
    <sheetView zoomScaleNormal="100" workbookViewId="0">
      <selection activeCell="B25" sqref="B25"/>
    </sheetView>
  </sheetViews>
  <sheetFormatPr defaultColWidth="9.109375" defaultRowHeight="13.2"/>
  <cols>
    <col min="1" max="1" width="2.44140625" style="141" customWidth="1"/>
    <col min="2" max="2" width="84.44140625" style="141" customWidth="1"/>
    <col min="3" max="3" width="8.44140625" style="141" bestFit="1" customWidth="1"/>
    <col min="4" max="16384" width="9.109375" style="141"/>
  </cols>
  <sheetData>
    <row r="1" spans="2:3">
      <c r="B1" s="248" t="s">
        <v>0</v>
      </c>
    </row>
    <row r="2" spans="2:3">
      <c r="B2" s="33" t="s">
        <v>1</v>
      </c>
    </row>
    <row r="4" spans="2:3">
      <c r="B4" s="249" t="s">
        <v>2</v>
      </c>
      <c r="C4" s="26"/>
    </row>
    <row r="7" spans="2:3">
      <c r="B7" s="250" t="s">
        <v>3</v>
      </c>
      <c r="C7" s="251" t="s">
        <v>4</v>
      </c>
    </row>
    <row r="8" spans="2:3">
      <c r="B8" s="252" t="s">
        <v>5</v>
      </c>
      <c r="C8" s="245">
        <v>1</v>
      </c>
    </row>
    <row r="9" spans="2:3">
      <c r="B9" s="253" t="s">
        <v>6</v>
      </c>
      <c r="C9" s="246">
        <v>2</v>
      </c>
    </row>
    <row r="10" spans="2:3">
      <c r="B10" s="254" t="s">
        <v>7</v>
      </c>
      <c r="C10" s="247">
        <v>3</v>
      </c>
    </row>
    <row r="11" spans="2:3">
      <c r="B11" s="253" t="s">
        <v>8</v>
      </c>
      <c r="C11" s="246">
        <v>4</v>
      </c>
    </row>
    <row r="12" spans="2:3">
      <c r="B12" s="252" t="s">
        <v>9</v>
      </c>
      <c r="C12" s="245">
        <v>5</v>
      </c>
    </row>
  </sheetData>
  <hyperlinks>
    <hyperlink ref="C9" location="'Balance Sheet'!A1" display="'Balance Sheet'!A1" xr:uid="{00000000-0004-0000-0000-000000000000}"/>
    <hyperlink ref="C8" location="'Income statement'!A1" display="'Income statement'!A1" xr:uid="{00000000-0004-0000-0000-000001000000}"/>
    <hyperlink ref="C10" location="'Cash flows'!A1" display="'Cash flows'!A1" xr:uid="{00000000-0004-0000-0000-000002000000}"/>
    <hyperlink ref="C11" location="'Revenue Composition &amp; Misc'!A1" display="'Revenue Composition &amp; Misc'!A1" xr:uid="{00000000-0004-0000-0000-000003000000}"/>
    <hyperlink ref="C12" location="'Q1 and CY26 Outlook'!A1" display="'Q1 and CY26 Outlook'!A1" xr:uid="{C24BA4DD-6A9A-8149-98A7-99F96F28AC75}"/>
  </hyperlinks>
  <pageMargins left="0.7" right="0.7" top="0.75" bottom="0.75" header="0.3" footer="0.3"/>
  <pageSetup scale="88" orientation="portrait" horizontalDpi="1200" verticalDpi="1200" r:id="rId1"/>
  <headerFooter>
    <oddFooter>&amp;R&amp;P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03"/>
  <sheetViews>
    <sheetView showGridLines="0" tabSelected="1" view="pageBreakPreview" zoomScale="80" zoomScaleNormal="100" zoomScaleSheetLayoutView="80" workbookViewId="0">
      <pane xSplit="1" ySplit="7" topLeftCell="BB8" activePane="bottomRight" state="frozen"/>
      <selection pane="topRight" activeCell="AY16" sqref="AY16"/>
      <selection pane="bottomLeft" activeCell="AY16" sqref="AY16"/>
      <selection pane="bottomRight" activeCell="CA15" sqref="CA15"/>
    </sheetView>
  </sheetViews>
  <sheetFormatPr defaultColWidth="8.88671875" defaultRowHeight="13.2" outlineLevelCol="1"/>
  <cols>
    <col min="1" max="1" width="70.44140625" style="26" customWidth="1"/>
    <col min="2" max="3" width="1.44140625" style="215" customWidth="1"/>
    <col min="4" max="4" width="2" style="26" customWidth="1" outlineLevel="1"/>
    <col min="5" max="5" width="12.44140625" style="29" customWidth="1" outlineLevel="1"/>
    <col min="6" max="6" width="1.44140625" style="215" customWidth="1" outlineLevel="1"/>
    <col min="7" max="7" width="2" style="26" customWidth="1" outlineLevel="1"/>
    <col min="8" max="8" width="12.44140625" style="29" customWidth="1" outlineLevel="1"/>
    <col min="9" max="9" width="1.44140625" style="215" customWidth="1" outlineLevel="1"/>
    <col min="10" max="10" width="2" style="26" customWidth="1" outlineLevel="1"/>
    <col min="11" max="11" width="12.44140625" style="29" customWidth="1" outlineLevel="1"/>
    <col min="12" max="12" width="1.44140625" style="215" customWidth="1" outlineLevel="1"/>
    <col min="13" max="13" width="2" style="26" customWidth="1" outlineLevel="1"/>
    <col min="14" max="14" width="12.44140625" style="29" customWidth="1" outlineLevel="1"/>
    <col min="15" max="15" width="1.44140625" style="215" customWidth="1"/>
    <col min="16" max="16" width="1.88671875" style="26" customWidth="1"/>
    <col min="17" max="17" width="12.88671875" style="29" customWidth="1"/>
    <col min="18" max="18" width="1.44140625" style="215" customWidth="1"/>
    <col min="19" max="19" width="2" style="26" customWidth="1" outlineLevel="1"/>
    <col min="20" max="20" width="12.44140625" style="29" customWidth="1" outlineLevel="1"/>
    <col min="21" max="21" width="1.44140625" style="215" customWidth="1" outlineLevel="1"/>
    <col min="22" max="22" width="2" style="26" customWidth="1" outlineLevel="1"/>
    <col min="23" max="23" width="12.44140625" style="29" customWidth="1" outlineLevel="1"/>
    <col min="24" max="24" width="1.44140625" style="215" customWidth="1" outlineLevel="1"/>
    <col min="25" max="25" width="2" style="26" customWidth="1" outlineLevel="1"/>
    <col min="26" max="26" width="12.44140625" style="29" customWidth="1" outlineLevel="1"/>
    <col min="27" max="27" width="1.44140625" style="215" customWidth="1" outlineLevel="1"/>
    <col min="28" max="28" width="2" style="26" customWidth="1" outlineLevel="1"/>
    <col min="29" max="29" width="12.44140625" style="29" customWidth="1" outlineLevel="1"/>
    <col min="30" max="30" width="1.44140625" style="215" customWidth="1" outlineLevel="1"/>
    <col min="31" max="31" width="1.88671875" style="26" customWidth="1"/>
    <col min="32" max="32" width="12.88671875" style="29" customWidth="1"/>
    <col min="33" max="33" width="1.44140625" style="215" customWidth="1"/>
    <col min="34" max="34" width="2" style="26" customWidth="1"/>
    <col min="35" max="35" width="12.44140625" style="29" customWidth="1"/>
    <col min="36" max="36" width="1.44140625" style="215" customWidth="1"/>
    <col min="37" max="37" width="2" style="26" customWidth="1"/>
    <col min="38" max="38" width="12.44140625" style="29" customWidth="1"/>
    <col min="39" max="39" width="1.44140625" style="215" customWidth="1"/>
    <col min="40" max="40" width="2" style="26" customWidth="1"/>
    <col min="41" max="41" width="12.44140625" style="29" customWidth="1"/>
    <col min="42" max="42" width="1.44140625" style="215" customWidth="1"/>
    <col min="43" max="43" width="2" style="26" customWidth="1"/>
    <col min="44" max="44" width="12.44140625" style="29" customWidth="1"/>
    <col min="45" max="45" width="1.44140625" style="215" customWidth="1"/>
    <col min="46" max="46" width="1.88671875" style="26" customWidth="1"/>
    <col min="47" max="47" width="12.88671875" style="29" customWidth="1"/>
    <col min="48" max="48" width="1.44140625" style="215" customWidth="1"/>
    <col min="49" max="49" width="2" style="26" customWidth="1"/>
    <col min="50" max="50" width="12.44140625" style="29" customWidth="1"/>
    <col min="51" max="51" width="1.44140625" style="284" customWidth="1"/>
    <col min="52" max="52" width="2" style="26" customWidth="1"/>
    <col min="53" max="53" width="12.44140625" style="29" customWidth="1"/>
    <col min="54" max="54" width="1.44140625" style="284" customWidth="1"/>
    <col min="55" max="55" width="2" style="26" customWidth="1"/>
    <col min="56" max="56" width="12.44140625" style="29" customWidth="1"/>
    <col min="57" max="57" width="1.44140625" style="284" customWidth="1"/>
    <col min="58" max="58" width="2" style="26" customWidth="1"/>
    <col min="59" max="59" width="12.44140625" style="29" customWidth="1"/>
    <col min="60" max="60" width="1.44140625" style="215" customWidth="1"/>
    <col min="61" max="61" width="1.88671875" style="26" customWidth="1"/>
    <col min="62" max="62" width="12.88671875" style="29" customWidth="1"/>
    <col min="63" max="63" width="1.44140625" style="284" customWidth="1"/>
    <col min="64" max="64" width="2" style="26" customWidth="1"/>
    <col min="65" max="65" width="12.44140625" style="29" customWidth="1"/>
    <col min="66" max="66" width="1.44140625" style="284" customWidth="1"/>
    <col min="67" max="67" width="2" style="26" customWidth="1"/>
    <col min="68" max="68" width="12.44140625" style="29" customWidth="1"/>
    <col min="69" max="69" width="1.44140625" style="284" customWidth="1"/>
    <col min="70" max="70" width="2" style="26" customWidth="1"/>
    <col min="71" max="71" width="12.44140625" style="29" customWidth="1"/>
    <col min="72" max="72" width="1.44140625" style="284" customWidth="1"/>
    <col min="73" max="73" width="2" style="26" customWidth="1"/>
    <col min="74" max="74" width="12.44140625" style="29" customWidth="1"/>
    <col min="75" max="75" width="1.44140625" style="215" customWidth="1"/>
    <col min="76" max="76" width="1.88671875" style="26" customWidth="1"/>
    <col min="77" max="77" width="12.88671875" style="29" customWidth="1"/>
    <col min="78" max="79" width="8.88671875" style="26"/>
    <col min="80" max="80" width="10.33203125" style="26" bestFit="1" customWidth="1"/>
    <col min="81" max="83" width="8.88671875" style="26"/>
    <col min="84" max="84" width="9.33203125" style="26" bestFit="1" customWidth="1"/>
    <col min="85" max="16384" width="8.88671875" style="26"/>
  </cols>
  <sheetData>
    <row r="1" spans="1:115">
      <c r="A1" s="7" t="s">
        <v>10</v>
      </c>
    </row>
    <row r="2" spans="1:115">
      <c r="A2" s="129" t="s">
        <v>11</v>
      </c>
      <c r="BB2" s="296"/>
      <c r="BD2" s="38"/>
      <c r="BE2" s="296"/>
      <c r="BG2" s="38"/>
      <c r="BJ2" s="38"/>
      <c r="BK2" s="296"/>
      <c r="BM2" s="38"/>
      <c r="BN2" s="296"/>
      <c r="BP2" s="38"/>
      <c r="BQ2" s="296"/>
      <c r="BS2" s="38" t="s">
        <v>12</v>
      </c>
      <c r="BT2" s="296"/>
      <c r="BV2" s="38"/>
      <c r="BY2" s="38"/>
    </row>
    <row r="3" spans="1:115">
      <c r="A3" s="129" t="s">
        <v>13</v>
      </c>
    </row>
    <row r="4" spans="1:115">
      <c r="A4" s="130"/>
      <c r="C4" s="288"/>
      <c r="D4" s="171"/>
      <c r="E4" s="171"/>
      <c r="F4" s="288"/>
      <c r="G4" s="171"/>
      <c r="H4" s="171"/>
      <c r="I4" s="288"/>
      <c r="J4" s="171"/>
      <c r="K4" s="171"/>
      <c r="L4" s="288"/>
      <c r="M4" s="171"/>
      <c r="N4" s="171"/>
      <c r="O4" s="288"/>
      <c r="P4" s="171"/>
      <c r="Q4" s="171"/>
      <c r="R4" s="288"/>
      <c r="S4" s="171"/>
      <c r="T4" s="171"/>
      <c r="U4" s="288"/>
      <c r="V4" s="171"/>
      <c r="W4" s="171"/>
      <c r="X4" s="288"/>
      <c r="Y4" s="171"/>
      <c r="Z4" s="171"/>
      <c r="AA4" s="288"/>
      <c r="AB4" s="171"/>
      <c r="AC4" s="171"/>
      <c r="AD4" s="288"/>
      <c r="AE4" s="171"/>
      <c r="AF4" s="171"/>
      <c r="AG4" s="288"/>
      <c r="AH4" s="171"/>
      <c r="AI4" s="171"/>
      <c r="AJ4" s="288"/>
      <c r="AK4" s="171"/>
      <c r="AL4" s="171"/>
      <c r="AM4" s="288"/>
      <c r="AN4" s="171"/>
      <c r="AO4" s="171"/>
      <c r="AP4" s="288"/>
      <c r="AQ4" s="171"/>
      <c r="AR4" s="171"/>
      <c r="AS4" s="288"/>
      <c r="AT4" s="171"/>
      <c r="AU4" s="171"/>
      <c r="AV4" s="288"/>
      <c r="AW4" s="171"/>
      <c r="AX4" s="171"/>
      <c r="AY4" s="288"/>
      <c r="AZ4" s="171"/>
      <c r="BA4" s="171"/>
      <c r="BB4" s="288"/>
      <c r="BC4" s="171"/>
      <c r="BD4" s="171"/>
      <c r="BE4" s="288"/>
      <c r="BF4" s="171"/>
      <c r="BG4" s="171"/>
      <c r="BH4" s="288"/>
      <c r="BI4" s="171"/>
      <c r="BJ4" s="171"/>
      <c r="BK4" s="288"/>
      <c r="BL4" s="171"/>
      <c r="BM4" s="171"/>
      <c r="BN4" s="288"/>
      <c r="BO4" s="171"/>
      <c r="BP4" s="171"/>
      <c r="BQ4" s="288"/>
      <c r="BR4" s="171"/>
      <c r="BS4" s="171"/>
      <c r="BT4" s="288"/>
      <c r="BU4" s="171"/>
      <c r="BV4" s="171"/>
      <c r="BW4" s="288"/>
      <c r="BX4" s="171"/>
      <c r="BY4" s="171"/>
    </row>
    <row r="5" spans="1:115" ht="13.8" thickBot="1">
      <c r="A5" s="8" t="s">
        <v>14</v>
      </c>
      <c r="C5" s="284"/>
      <c r="D5" s="29"/>
      <c r="F5" s="284"/>
      <c r="G5" s="29"/>
      <c r="I5" s="284"/>
      <c r="J5" s="29"/>
      <c r="L5" s="284"/>
      <c r="M5" s="29"/>
      <c r="O5" s="284"/>
      <c r="P5" s="29"/>
      <c r="R5" s="284"/>
      <c r="S5" s="29"/>
      <c r="U5" s="284"/>
      <c r="V5" s="29"/>
      <c r="X5" s="284"/>
      <c r="Y5" s="29"/>
      <c r="AA5" s="284"/>
      <c r="AB5" s="29"/>
      <c r="AD5" s="284"/>
      <c r="AE5" s="29"/>
      <c r="AG5" s="284"/>
      <c r="AH5" s="29"/>
      <c r="AJ5" s="284"/>
      <c r="AK5" s="29"/>
      <c r="AM5" s="284"/>
      <c r="AN5" s="29"/>
      <c r="AP5" s="284"/>
      <c r="AQ5" s="29"/>
      <c r="AS5" s="284"/>
      <c r="AT5" s="29"/>
      <c r="AV5" s="284"/>
      <c r="AW5" s="29"/>
      <c r="AZ5" s="29"/>
      <c r="BC5" s="29"/>
      <c r="BF5" s="29"/>
      <c r="BH5" s="284"/>
      <c r="BI5" s="29"/>
      <c r="BL5" s="29"/>
      <c r="BO5" s="29"/>
      <c r="BR5" s="29"/>
      <c r="BU5" s="29"/>
      <c r="BW5" s="284"/>
      <c r="BX5" s="29"/>
    </row>
    <row r="6" spans="1:115" ht="15" customHeight="1" thickBot="1">
      <c r="A6" s="142"/>
      <c r="D6" s="237"/>
      <c r="E6" s="59" t="s">
        <v>15</v>
      </c>
      <c r="G6" s="237"/>
      <c r="H6" s="59" t="s">
        <v>16</v>
      </c>
      <c r="J6" s="237"/>
      <c r="K6" s="59" t="s">
        <v>17</v>
      </c>
      <c r="M6" s="237"/>
      <c r="N6" s="152" t="s">
        <v>18</v>
      </c>
      <c r="P6" s="238"/>
      <c r="Q6" s="20" t="s">
        <v>19</v>
      </c>
      <c r="S6" s="237"/>
      <c r="T6" s="59" t="s">
        <v>20</v>
      </c>
      <c r="V6" s="237"/>
      <c r="W6" s="59" t="s">
        <v>21</v>
      </c>
      <c r="Y6" s="237"/>
      <c r="Z6" s="59" t="s">
        <v>22</v>
      </c>
      <c r="AB6" s="237"/>
      <c r="AC6" s="152" t="s">
        <v>23</v>
      </c>
      <c r="AE6" s="238"/>
      <c r="AF6" s="20" t="s">
        <v>24</v>
      </c>
      <c r="AH6" s="237"/>
      <c r="AI6" s="59" t="s">
        <v>25</v>
      </c>
      <c r="AK6" s="237"/>
      <c r="AL6" s="59" t="s">
        <v>26</v>
      </c>
      <c r="AN6" s="237"/>
      <c r="AO6" s="59" t="s">
        <v>27</v>
      </c>
      <c r="AQ6" s="237"/>
      <c r="AR6" s="59" t="s">
        <v>28</v>
      </c>
      <c r="AT6" s="238"/>
      <c r="AU6" s="20" t="s">
        <v>29</v>
      </c>
      <c r="AW6" s="237"/>
      <c r="AX6" s="190" t="s">
        <v>30</v>
      </c>
      <c r="AY6" s="297"/>
      <c r="AZ6" s="237"/>
      <c r="BA6" s="190" t="s">
        <v>31</v>
      </c>
      <c r="BB6" s="297"/>
      <c r="BC6" s="237"/>
      <c r="BD6" s="190" t="s">
        <v>32</v>
      </c>
      <c r="BE6" s="297"/>
      <c r="BF6" s="237"/>
      <c r="BG6" s="190" t="s">
        <v>33</v>
      </c>
      <c r="BI6" s="238"/>
      <c r="BJ6" s="20" t="s">
        <v>34</v>
      </c>
      <c r="BK6" s="297"/>
      <c r="BL6" s="237"/>
      <c r="BM6" s="190" t="s">
        <v>35</v>
      </c>
      <c r="BN6" s="297"/>
      <c r="BO6" s="237"/>
      <c r="BP6" s="190" t="s">
        <v>36</v>
      </c>
      <c r="BQ6" s="297"/>
      <c r="BR6" s="237"/>
      <c r="BS6" s="190" t="s">
        <v>37</v>
      </c>
      <c r="BT6" s="297"/>
      <c r="BU6" s="237"/>
      <c r="BV6" s="190" t="s">
        <v>38</v>
      </c>
      <c r="BX6" s="238"/>
      <c r="BY6" s="20" t="s">
        <v>39</v>
      </c>
    </row>
    <row r="7" spans="1:115">
      <c r="A7" s="142"/>
      <c r="D7" s="239"/>
      <c r="E7" s="42"/>
      <c r="G7" s="239"/>
      <c r="H7" s="42"/>
      <c r="J7" s="239"/>
      <c r="K7" s="42"/>
      <c r="M7" s="239"/>
      <c r="N7" s="42"/>
      <c r="P7" s="239"/>
      <c r="Q7" s="42"/>
      <c r="S7" s="239"/>
      <c r="T7" s="42"/>
      <c r="V7" s="239"/>
      <c r="W7" s="42"/>
      <c r="Y7" s="239"/>
      <c r="Z7" s="42"/>
      <c r="AB7" s="239"/>
      <c r="AC7" s="42"/>
      <c r="AE7" s="239"/>
      <c r="AF7" s="42"/>
      <c r="AH7" s="239"/>
      <c r="AI7" s="42"/>
      <c r="AK7" s="239"/>
      <c r="AL7" s="42"/>
      <c r="AN7" s="239"/>
      <c r="AO7" s="42"/>
      <c r="AQ7" s="239"/>
      <c r="AR7" s="42"/>
      <c r="AT7" s="239"/>
      <c r="AU7" s="42"/>
      <c r="AW7" s="239"/>
      <c r="AX7" s="42"/>
      <c r="AY7" s="298"/>
      <c r="AZ7" s="239"/>
      <c r="BA7" s="42"/>
      <c r="BB7" s="298"/>
      <c r="BC7" s="239"/>
      <c r="BD7" s="42"/>
      <c r="BE7" s="298"/>
      <c r="BF7" s="239"/>
      <c r="BG7" s="42"/>
      <c r="BI7" s="239"/>
      <c r="BJ7" s="42"/>
      <c r="BK7" s="298"/>
      <c r="BL7" s="239"/>
      <c r="BM7" s="42"/>
      <c r="BN7" s="298"/>
      <c r="BO7" s="239"/>
      <c r="BP7" s="42"/>
      <c r="BQ7" s="298"/>
      <c r="BR7" s="239"/>
      <c r="BS7" s="42"/>
      <c r="BT7" s="298"/>
      <c r="BU7" s="239"/>
      <c r="BV7" s="42"/>
      <c r="BX7" s="239"/>
      <c r="BY7" s="42"/>
    </row>
    <row r="8" spans="1:115" s="215" customFormat="1">
      <c r="A8" s="271" t="s">
        <v>40</v>
      </c>
      <c r="E8" s="272">
        <v>946071</v>
      </c>
      <c r="H8" s="272">
        <v>988126</v>
      </c>
      <c r="K8" s="272">
        <v>1015737</v>
      </c>
      <c r="N8" s="272">
        <v>1072277</v>
      </c>
      <c r="Q8" s="272">
        <v>4022211</v>
      </c>
      <c r="T8" s="272">
        <v>1068443</v>
      </c>
      <c r="W8" s="272">
        <v>1089147</v>
      </c>
      <c r="Z8" s="272">
        <v>1111037</v>
      </c>
      <c r="AC8" s="272">
        <v>1102545</v>
      </c>
      <c r="AF8" s="272">
        <v>4371172</v>
      </c>
      <c r="AI8" s="272">
        <v>1089319</v>
      </c>
      <c r="AL8" s="272">
        <v>1105524</v>
      </c>
      <c r="AO8" s="272">
        <v>1135792</v>
      </c>
      <c r="AR8" s="272">
        <v>1146253</v>
      </c>
      <c r="AU8" s="272">
        <v>4476888</v>
      </c>
      <c r="AX8" s="272">
        <v>1131237</v>
      </c>
      <c r="AY8" s="272"/>
      <c r="BA8" s="272">
        <v>1176212</v>
      </c>
      <c r="BB8" s="272"/>
      <c r="BD8" s="272">
        <v>1210949.17744182</v>
      </c>
      <c r="BE8" s="272"/>
      <c r="BG8" s="272">
        <v>1248741.1291066001</v>
      </c>
      <c r="BJ8" s="272">
        <v>4767139.3065484203</v>
      </c>
      <c r="BK8" s="272"/>
      <c r="BM8" s="272">
        <v>1214926</v>
      </c>
      <c r="BN8" s="272"/>
      <c r="BP8" s="272">
        <v>1254418</v>
      </c>
      <c r="BQ8" s="272"/>
      <c r="BS8" s="272">
        <v>1291257</v>
      </c>
      <c r="BT8" s="272"/>
      <c r="BV8" s="272">
        <v>1319278</v>
      </c>
      <c r="BY8" s="272">
        <v>5079879</v>
      </c>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row>
    <row r="9" spans="1:115" s="142" customFormat="1">
      <c r="A9" s="269" t="s">
        <v>41</v>
      </c>
      <c r="B9" s="274"/>
      <c r="C9" s="274"/>
      <c r="D9" s="270"/>
      <c r="E9" s="188">
        <v>2.4782493782441684E-2</v>
      </c>
      <c r="F9" s="274"/>
      <c r="G9" s="270"/>
      <c r="H9" s="188">
        <v>9.7803118340973327E-2</v>
      </c>
      <c r="I9" s="274"/>
      <c r="J9" s="270"/>
      <c r="K9" s="188">
        <v>8.5742413601803458E-2</v>
      </c>
      <c r="L9" s="274"/>
      <c r="M9" s="270"/>
      <c r="N9" s="188">
        <v>0.12803834517429791</v>
      </c>
      <c r="O9" s="274"/>
      <c r="P9" s="270"/>
      <c r="Q9" s="188">
        <v>8.4336034795380987E-2</v>
      </c>
      <c r="R9" s="274"/>
      <c r="S9" s="270"/>
      <c r="T9" s="188">
        <v>0.12934758596342144</v>
      </c>
      <c r="U9" s="274"/>
      <c r="V9" s="270"/>
      <c r="W9" s="188">
        <v>0.10223493764965186</v>
      </c>
      <c r="X9" s="274"/>
      <c r="Y9" s="270"/>
      <c r="Z9" s="188">
        <v>9.3823499586999315E-2</v>
      </c>
      <c r="AA9" s="274"/>
      <c r="AB9" s="270"/>
      <c r="AC9" s="188">
        <v>2.8227780694727311E-2</v>
      </c>
      <c r="AD9" s="274"/>
      <c r="AE9" s="270"/>
      <c r="AF9" s="188">
        <v>8.6758501729521376E-2</v>
      </c>
      <c r="AG9" s="274"/>
      <c r="AH9" s="270"/>
      <c r="AI9" s="188">
        <v>1.9538711938774433E-2</v>
      </c>
      <c r="AJ9" s="274"/>
      <c r="AK9" s="270"/>
      <c r="AL9" s="188">
        <v>1.5036537767629143E-2</v>
      </c>
      <c r="AM9" s="274"/>
      <c r="AN9" s="270"/>
      <c r="AO9" s="188">
        <f>AO8/Z8-1</f>
        <v>2.2280986141775649E-2</v>
      </c>
      <c r="AP9" s="274"/>
      <c r="AQ9" s="270"/>
      <c r="AR9" s="188">
        <f>AR8/AC8-1</f>
        <v>3.9642826369898687E-2</v>
      </c>
      <c r="AS9" s="274"/>
      <c r="AT9" s="270"/>
      <c r="AU9" s="188">
        <f>AU8/AF8-1</f>
        <v>2.4184818167759081E-2</v>
      </c>
      <c r="AV9" s="274"/>
      <c r="AW9" s="270"/>
      <c r="AX9" s="188">
        <f>AX8/AI8-1</f>
        <v>3.8480922484598112E-2</v>
      </c>
      <c r="AY9" s="178"/>
      <c r="AZ9" s="270"/>
      <c r="BA9" s="188">
        <f>BA8/AL8-1</f>
        <v>6.3940719514004263E-2</v>
      </c>
      <c r="BB9" s="178"/>
      <c r="BC9" s="270"/>
      <c r="BD9" s="188">
        <f>BD8/AO8-1</f>
        <v>6.6171603112031185E-2</v>
      </c>
      <c r="BE9" s="178"/>
      <c r="BF9" s="270"/>
      <c r="BG9" s="188">
        <f>BG8/AR8-1</f>
        <v>8.9411438056519854E-2</v>
      </c>
      <c r="BH9" s="274"/>
      <c r="BI9" s="270"/>
      <c r="BJ9" s="188">
        <f>BJ8/AU8-1</f>
        <v>6.4833274039560518E-2</v>
      </c>
      <c r="BK9" s="178"/>
      <c r="BL9" s="270"/>
      <c r="BM9" s="188">
        <f>BM8/AX8-1</f>
        <v>7.398007667712414E-2</v>
      </c>
      <c r="BN9" s="178"/>
      <c r="BO9" s="270"/>
      <c r="BP9" s="188">
        <f>BP8/BA8-1</f>
        <v>6.6489714439233794E-2</v>
      </c>
      <c r="BQ9" s="178"/>
      <c r="BR9" s="270"/>
      <c r="BS9" s="188">
        <f>BS8/BD8-1</f>
        <v>6.6318078457952678E-2</v>
      </c>
      <c r="BT9" s="178"/>
      <c r="BU9" s="270"/>
      <c r="BV9" s="188">
        <f>BV8/BG8-1</f>
        <v>5.6486383966438902E-2</v>
      </c>
      <c r="BW9" s="274"/>
      <c r="BX9" s="270"/>
      <c r="BY9" s="188">
        <f>BY8/BJ8-1</f>
        <v>6.5603220997125566E-2</v>
      </c>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row>
    <row r="10" spans="1:115" s="215" customFormat="1">
      <c r="A10" s="273" t="s">
        <v>42</v>
      </c>
      <c r="B10" s="274"/>
      <c r="C10" s="274"/>
      <c r="D10" s="274"/>
      <c r="E10" s="178">
        <v>-4.7307129991659425E-3</v>
      </c>
      <c r="F10" s="274"/>
      <c r="G10" s="274"/>
      <c r="H10" s="178">
        <v>4.4452266267542395E-2</v>
      </c>
      <c r="I10" s="274"/>
      <c r="J10" s="274"/>
      <c r="K10" s="178">
        <v>2.7942792720766274E-2</v>
      </c>
      <c r="L10" s="274"/>
      <c r="M10" s="274"/>
      <c r="N10" s="178">
        <v>5.5664015389810473E-2</v>
      </c>
      <c r="O10" s="274"/>
      <c r="P10" s="274"/>
      <c r="Q10" s="178"/>
      <c r="R10" s="274"/>
      <c r="S10" s="274"/>
      <c r="T10" s="178">
        <v>-3.575568626390413E-3</v>
      </c>
      <c r="U10" s="274"/>
      <c r="V10" s="274"/>
      <c r="W10" s="178">
        <v>1.9377730023969475E-2</v>
      </c>
      <c r="X10" s="274"/>
      <c r="Y10" s="274"/>
      <c r="Z10" s="178">
        <v>2.0098297107736585E-2</v>
      </c>
      <c r="AA10" s="274"/>
      <c r="AB10" s="274"/>
      <c r="AC10" s="178">
        <v>-7.6433098087642648E-3</v>
      </c>
      <c r="AD10" s="274"/>
      <c r="AE10" s="274"/>
      <c r="AF10" s="178"/>
      <c r="AG10" s="274"/>
      <c r="AH10" s="274"/>
      <c r="AI10" s="178">
        <v>-1.1995882254239087E-2</v>
      </c>
      <c r="AJ10" s="274"/>
      <c r="AK10" s="274"/>
      <c r="AL10" s="178">
        <v>1.4876266731783883E-2</v>
      </c>
      <c r="AM10" s="274"/>
      <c r="AN10" s="274"/>
      <c r="AO10" s="178">
        <f>AO8/AL8-1</f>
        <v>2.7378871919560233E-2</v>
      </c>
      <c r="AP10" s="274"/>
      <c r="AQ10" s="274"/>
      <c r="AR10" s="178">
        <f>AR8/AO8-1</f>
        <v>9.2103131559300166E-3</v>
      </c>
      <c r="AS10" s="274"/>
      <c r="AT10" s="274"/>
      <c r="AU10" s="178"/>
      <c r="AV10" s="274"/>
      <c r="AW10" s="274"/>
      <c r="AX10" s="178">
        <f>AX8/AR8-1</f>
        <v>-1.3100074765344139E-2</v>
      </c>
      <c r="AY10" s="178"/>
      <c r="AZ10" s="274"/>
      <c r="BA10" s="178">
        <f>BA8/AX8-1</f>
        <v>3.9757362957541176E-2</v>
      </c>
      <c r="BB10" s="178"/>
      <c r="BC10" s="274"/>
      <c r="BD10" s="178">
        <f>BD8/BA8-1</f>
        <v>2.9533092199212518E-2</v>
      </c>
      <c r="BE10" s="178"/>
      <c r="BF10" s="274"/>
      <c r="BG10" s="178">
        <f>BG8/BD8-1</f>
        <v>3.1208536550325849E-2</v>
      </c>
      <c r="BH10" s="274"/>
      <c r="BI10" s="274"/>
      <c r="BJ10" s="178"/>
      <c r="BK10" s="178"/>
      <c r="BL10" s="274"/>
      <c r="BM10" s="178">
        <f>BM8/BG8-1</f>
        <v>-2.7079374834712788E-2</v>
      </c>
      <c r="BN10" s="178"/>
      <c r="BO10" s="274"/>
      <c r="BP10" s="178">
        <f>BP8/BM8-1</f>
        <v>3.2505683473726066E-2</v>
      </c>
      <c r="BQ10" s="178"/>
      <c r="BR10" s="274"/>
      <c r="BS10" s="178">
        <f>BS8/BP8-1</f>
        <v>2.9367403847840201E-2</v>
      </c>
      <c r="BT10" s="178"/>
      <c r="BU10" s="274"/>
      <c r="BV10" s="178">
        <f>BV8/BS8-1</f>
        <v>2.1700559996964186E-2</v>
      </c>
      <c r="BW10" s="274"/>
      <c r="BX10" s="274"/>
      <c r="BY10" s="178"/>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row>
    <row r="11" spans="1:115" s="142" customFormat="1">
      <c r="A11" s="269"/>
      <c r="B11" s="215"/>
      <c r="C11" s="215"/>
      <c r="E11" s="188"/>
      <c r="F11" s="215"/>
      <c r="H11" s="188"/>
      <c r="I11" s="215"/>
      <c r="K11" s="188"/>
      <c r="L11" s="215"/>
      <c r="N11" s="188"/>
      <c r="O11" s="215"/>
      <c r="Q11" s="275"/>
      <c r="R11" s="215"/>
      <c r="T11" s="188"/>
      <c r="U11" s="215"/>
      <c r="W11" s="188"/>
      <c r="X11" s="215"/>
      <c r="Z11" s="188"/>
      <c r="AA11" s="215"/>
      <c r="AC11" s="188"/>
      <c r="AD11" s="215"/>
      <c r="AF11" s="275"/>
      <c r="AG11" s="215"/>
      <c r="AI11" s="188"/>
      <c r="AJ11" s="215"/>
      <c r="AL11" s="188"/>
      <c r="AM11" s="215"/>
      <c r="AO11" s="188"/>
      <c r="AP11" s="215"/>
      <c r="AR11" s="188"/>
      <c r="AS11" s="215"/>
      <c r="AU11" s="275"/>
      <c r="AV11" s="215"/>
      <c r="AX11" s="188"/>
      <c r="AY11" s="178"/>
      <c r="BA11" s="188"/>
      <c r="BB11" s="178"/>
      <c r="BD11" s="188"/>
      <c r="BE11" s="178"/>
      <c r="BG11" s="188"/>
      <c r="BH11" s="215"/>
      <c r="BJ11" s="275"/>
      <c r="BK11" s="178"/>
      <c r="BM11" s="188"/>
      <c r="BN11" s="178"/>
      <c r="BP11" s="188"/>
      <c r="BQ11" s="178"/>
      <c r="BS11" s="188"/>
      <c r="BT11" s="178"/>
      <c r="BV11" s="188"/>
      <c r="BW11" s="215"/>
      <c r="BY11" s="275"/>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row>
    <row r="12" spans="1:115" s="215" customFormat="1" ht="15.6">
      <c r="A12" s="276" t="s">
        <v>43</v>
      </c>
      <c r="B12" s="271"/>
      <c r="C12" s="271"/>
      <c r="D12" s="271"/>
      <c r="E12" s="272">
        <v>600928</v>
      </c>
      <c r="F12" s="271"/>
      <c r="G12" s="271"/>
      <c r="H12" s="272">
        <v>632982</v>
      </c>
      <c r="I12" s="271"/>
      <c r="J12" s="271"/>
      <c r="K12" s="272">
        <v>653686</v>
      </c>
      <c r="L12" s="271"/>
      <c r="M12" s="271"/>
      <c r="N12" s="272">
        <v>702656</v>
      </c>
      <c r="O12" s="271"/>
      <c r="P12" s="271"/>
      <c r="Q12" s="272">
        <v>2590252</v>
      </c>
      <c r="R12" s="271"/>
      <c r="S12" s="271"/>
      <c r="T12" s="272">
        <v>685962</v>
      </c>
      <c r="U12" s="271"/>
      <c r="V12" s="271"/>
      <c r="W12" s="272">
        <v>714256</v>
      </c>
      <c r="X12" s="271"/>
      <c r="Y12" s="271"/>
      <c r="Z12" s="272">
        <v>717219</v>
      </c>
      <c r="AA12" s="271"/>
      <c r="AB12" s="271"/>
      <c r="AC12" s="272">
        <v>717337</v>
      </c>
      <c r="AD12" s="271"/>
      <c r="AE12" s="271"/>
      <c r="AF12" s="272">
        <v>2834774</v>
      </c>
      <c r="AG12" s="271"/>
      <c r="AH12" s="271"/>
      <c r="AI12" s="272">
        <v>719078</v>
      </c>
      <c r="AJ12" s="271"/>
      <c r="AK12" s="271"/>
      <c r="AL12" s="272">
        <v>715484</v>
      </c>
      <c r="AM12" s="271"/>
      <c r="AN12" s="271"/>
      <c r="AO12" s="272">
        <v>732962</v>
      </c>
      <c r="AP12" s="271"/>
      <c r="AQ12" s="271"/>
      <c r="AR12" s="272">
        <v>738699</v>
      </c>
      <c r="AS12" s="271"/>
      <c r="AT12" s="271"/>
      <c r="AU12" s="272">
        <v>2906223</v>
      </c>
      <c r="AV12" s="271"/>
      <c r="AW12" s="271"/>
      <c r="AX12" s="272">
        <v>734759</v>
      </c>
      <c r="AY12" s="272"/>
      <c r="AZ12" s="271"/>
      <c r="BA12" s="272">
        <v>759834</v>
      </c>
      <c r="BB12" s="272"/>
      <c r="BC12" s="271"/>
      <c r="BD12" s="272">
        <v>779511</v>
      </c>
      <c r="BE12" s="272"/>
      <c r="BF12" s="271"/>
      <c r="BG12" s="272">
        <v>802969</v>
      </c>
      <c r="BH12" s="271"/>
      <c r="BI12" s="271"/>
      <c r="BJ12" s="272">
        <v>3077073</v>
      </c>
      <c r="BK12" s="272"/>
      <c r="BL12" s="271"/>
      <c r="BM12" s="272">
        <v>785932</v>
      </c>
      <c r="BN12" s="272"/>
      <c r="BO12" s="271"/>
      <c r="BP12" s="272">
        <v>804350</v>
      </c>
      <c r="BQ12" s="272"/>
      <c r="BR12" s="271"/>
      <c r="BS12" s="272">
        <v>821601</v>
      </c>
      <c r="BT12" s="272"/>
      <c r="BU12" s="271"/>
      <c r="BV12" s="272">
        <v>836984</v>
      </c>
      <c r="BW12" s="271"/>
      <c r="BX12" s="271"/>
      <c r="BY12" s="272">
        <v>3248867</v>
      </c>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row>
    <row r="13" spans="1:115" s="142" customFormat="1">
      <c r="A13" s="277" t="s">
        <v>44</v>
      </c>
      <c r="B13" s="215"/>
      <c r="C13" s="215"/>
      <c r="E13" s="275">
        <v>0.63518277169472481</v>
      </c>
      <c r="F13" s="215"/>
      <c r="H13" s="275">
        <v>0.64058834602064918</v>
      </c>
      <c r="I13" s="215"/>
      <c r="K13" s="275">
        <v>0.64355832267604707</v>
      </c>
      <c r="L13" s="215"/>
      <c r="N13" s="275">
        <v>0.6552933616966512</v>
      </c>
      <c r="O13" s="215"/>
      <c r="Q13" s="275">
        <v>0.64398710062699349</v>
      </c>
      <c r="R13" s="215"/>
      <c r="T13" s="275">
        <v>0.64202021071783899</v>
      </c>
      <c r="U13" s="215"/>
      <c r="W13" s="275">
        <v>0.65579393782473805</v>
      </c>
      <c r="X13" s="215"/>
      <c r="Z13" s="275">
        <v>0.64554015752850713</v>
      </c>
      <c r="AA13" s="215"/>
      <c r="AC13" s="275">
        <v>0.65061924910094371</v>
      </c>
      <c r="AD13" s="215"/>
      <c r="AF13" s="275">
        <v>0.64851577563179852</v>
      </c>
      <c r="AG13" s="215"/>
      <c r="AI13" s="275">
        <v>0.66011700888353186</v>
      </c>
      <c r="AJ13" s="215"/>
      <c r="AL13" s="275">
        <v>0.64718992984322365</v>
      </c>
      <c r="AM13" s="215"/>
      <c r="AO13" s="275">
        <f>AO12/AO8</f>
        <v>0.64533118740050999</v>
      </c>
      <c r="AP13" s="215"/>
      <c r="AR13" s="275">
        <f>AR12/AR8</f>
        <v>0.64444673209143177</v>
      </c>
      <c r="AS13" s="215"/>
      <c r="AU13" s="275">
        <f>AU12/AU8</f>
        <v>0.64916142641942354</v>
      </c>
      <c r="AV13" s="215"/>
      <c r="AX13" s="275">
        <f>AX12/AX8</f>
        <v>0.64951818230839342</v>
      </c>
      <c r="AY13" s="285"/>
      <c r="BA13" s="275">
        <f>BA12/BA8</f>
        <v>0.6460008909958409</v>
      </c>
      <c r="BB13" s="285"/>
      <c r="BD13" s="275">
        <f>BD12/BD8</f>
        <v>0.64371900532336879</v>
      </c>
      <c r="BE13" s="285"/>
      <c r="BG13" s="275">
        <f>BG12/BG8</f>
        <v>0.64302278613540709</v>
      </c>
      <c r="BH13" s="215"/>
      <c r="BJ13" s="275">
        <f>BJ12/BJ8</f>
        <v>0.64547578791606808</v>
      </c>
      <c r="BK13" s="285"/>
      <c r="BM13" s="275">
        <f>BM12/BM8</f>
        <v>0.64689701265756105</v>
      </c>
      <c r="BN13" s="285"/>
      <c r="BP13" s="275">
        <f>BP12/BP8</f>
        <v>0.6412136943187996</v>
      </c>
      <c r="BQ13" s="285"/>
      <c r="BS13" s="275">
        <f>BS12/BS8</f>
        <v>0.6362799969332209</v>
      </c>
      <c r="BT13" s="285"/>
      <c r="BV13" s="275">
        <f>BV12/BV8</f>
        <v>0.63442579956612632</v>
      </c>
      <c r="BW13" s="215"/>
      <c r="BY13" s="275">
        <f>BY12/BY8</f>
        <v>0.63955598154995419</v>
      </c>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row>
    <row r="14" spans="1:115" s="215" customFormat="1">
      <c r="A14" s="283"/>
      <c r="E14" s="284"/>
      <c r="H14" s="284"/>
      <c r="K14" s="284"/>
      <c r="N14" s="284"/>
      <c r="Q14" s="284"/>
      <c r="T14" s="284"/>
      <c r="W14" s="284"/>
      <c r="Z14" s="284"/>
      <c r="AC14" s="284"/>
      <c r="AF14" s="284"/>
      <c r="AI14" s="284"/>
      <c r="AL14" s="284"/>
      <c r="AO14" s="284"/>
      <c r="AR14" s="284"/>
      <c r="AU14" s="284"/>
      <c r="AX14" s="284"/>
      <c r="AY14" s="284"/>
      <c r="BA14" s="284"/>
      <c r="BB14" s="284"/>
      <c r="BD14" s="284"/>
      <c r="BE14" s="284"/>
      <c r="BG14" s="284"/>
      <c r="BJ14" s="284"/>
      <c r="BK14" s="284"/>
      <c r="BM14" s="284"/>
      <c r="BN14" s="284"/>
      <c r="BP14" s="284"/>
      <c r="BQ14" s="284"/>
      <c r="BS14" s="284"/>
      <c r="BT14" s="284"/>
      <c r="BV14" s="284"/>
      <c r="BY14" s="284"/>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row>
    <row r="15" spans="1:115" s="142" customFormat="1">
      <c r="A15" s="166" t="s">
        <v>45</v>
      </c>
      <c r="B15" s="215"/>
      <c r="C15" s="215"/>
      <c r="D15" s="280" t="s">
        <v>46</v>
      </c>
      <c r="E15" s="281">
        <v>345143</v>
      </c>
      <c r="F15" s="215"/>
      <c r="G15" s="280" t="s">
        <v>46</v>
      </c>
      <c r="H15" s="281">
        <v>355144</v>
      </c>
      <c r="I15" s="215"/>
      <c r="J15" s="280" t="s">
        <v>46</v>
      </c>
      <c r="K15" s="281">
        <v>362051</v>
      </c>
      <c r="L15" s="215"/>
      <c r="M15" s="280" t="s">
        <v>46</v>
      </c>
      <c r="N15" s="281">
        <v>369621</v>
      </c>
      <c r="O15" s="215"/>
      <c r="P15" s="280" t="s">
        <v>46</v>
      </c>
      <c r="Q15" s="281">
        <v>1431959</v>
      </c>
      <c r="R15" s="215"/>
      <c r="S15" s="280" t="s">
        <v>46</v>
      </c>
      <c r="T15" s="281">
        <v>382481</v>
      </c>
      <c r="U15" s="215"/>
      <c r="V15" s="280"/>
      <c r="W15" s="281">
        <v>374891</v>
      </c>
      <c r="X15" s="215"/>
      <c r="Y15" s="280"/>
      <c r="Z15" s="281">
        <v>393818</v>
      </c>
      <c r="AA15" s="215"/>
      <c r="AB15" s="280" t="s">
        <v>46</v>
      </c>
      <c r="AC15" s="281">
        <v>385208</v>
      </c>
      <c r="AD15" s="215"/>
      <c r="AE15" s="280" t="s">
        <v>46</v>
      </c>
      <c r="AF15" s="281">
        <v>1536398</v>
      </c>
      <c r="AG15" s="215"/>
      <c r="AH15" s="280" t="s">
        <v>46</v>
      </c>
      <c r="AI15" s="281">
        <v>370241</v>
      </c>
      <c r="AJ15" s="215"/>
      <c r="AK15" s="280" t="s">
        <v>46</v>
      </c>
      <c r="AL15" s="281">
        <v>390040</v>
      </c>
      <c r="AM15" s="215"/>
      <c r="AN15" s="280" t="s">
        <v>46</v>
      </c>
      <c r="AO15" s="281">
        <f>AO8-AO12</f>
        <v>402830</v>
      </c>
      <c r="AP15" s="215"/>
      <c r="AQ15" s="280" t="s">
        <v>46</v>
      </c>
      <c r="AR15" s="281">
        <f>AR8-AR12</f>
        <v>407554</v>
      </c>
      <c r="AS15" s="215"/>
      <c r="AT15" s="280" t="s">
        <v>46</v>
      </c>
      <c r="AU15" s="281">
        <f>AU8-AU12</f>
        <v>1570665</v>
      </c>
      <c r="AV15" s="215"/>
      <c r="AW15" s="280" t="s">
        <v>46</v>
      </c>
      <c r="AX15" s="281">
        <f>AX8-AX12</f>
        <v>396478</v>
      </c>
      <c r="AY15" s="272"/>
      <c r="AZ15" s="280" t="s">
        <v>46</v>
      </c>
      <c r="BA15" s="281">
        <f>BA8-BA12</f>
        <v>416378</v>
      </c>
      <c r="BB15" s="272"/>
      <c r="BC15" s="280" t="s">
        <v>46</v>
      </c>
      <c r="BD15" s="281">
        <f>BD8-BD12</f>
        <v>431438.17744182004</v>
      </c>
      <c r="BE15" s="272"/>
      <c r="BF15" s="280" t="s">
        <v>46</v>
      </c>
      <c r="BG15" s="281">
        <f>BG8-BG12</f>
        <v>445772.12910660007</v>
      </c>
      <c r="BH15" s="215"/>
      <c r="BI15" s="280" t="s">
        <v>46</v>
      </c>
      <c r="BJ15" s="281">
        <f>BJ8-BJ12</f>
        <v>1690066.3065484203</v>
      </c>
      <c r="BK15" s="272"/>
      <c r="BL15" s="280" t="s">
        <v>46</v>
      </c>
      <c r="BM15" s="281">
        <f>BM8-BM12</f>
        <v>428994</v>
      </c>
      <c r="BN15" s="272"/>
      <c r="BO15" s="280" t="s">
        <v>46</v>
      </c>
      <c r="BP15" s="281">
        <f>BP8-BP12</f>
        <v>450068</v>
      </c>
      <c r="BQ15" s="272"/>
      <c r="BR15" s="280" t="s">
        <v>46</v>
      </c>
      <c r="BS15" s="281">
        <f>BS8-BS12</f>
        <v>469656</v>
      </c>
      <c r="BT15" s="272"/>
      <c r="BU15" s="280" t="s">
        <v>46</v>
      </c>
      <c r="BV15" s="281">
        <f>BV8-BV12</f>
        <v>482294</v>
      </c>
      <c r="BW15" s="215"/>
      <c r="BX15" s="280" t="s">
        <v>46</v>
      </c>
      <c r="BY15" s="281">
        <f>BY8-BY12</f>
        <v>1831012</v>
      </c>
      <c r="BZ15" s="26"/>
      <c r="CA15" s="221"/>
      <c r="CB15" s="221"/>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row>
    <row r="16" spans="1:115" s="215" customFormat="1">
      <c r="A16" s="276" t="s">
        <v>47</v>
      </c>
      <c r="E16" s="285">
        <v>0.36481722830527519</v>
      </c>
      <c r="H16" s="285">
        <v>0.35941165397935082</v>
      </c>
      <c r="K16" s="285">
        <v>0.35644167732395293</v>
      </c>
      <c r="N16" s="285">
        <v>0.34470663830334886</v>
      </c>
      <c r="Q16" s="285">
        <v>0.35601289937300656</v>
      </c>
      <c r="T16" s="285">
        <v>0.35797978928216106</v>
      </c>
      <c r="W16" s="285">
        <v>0.34420606217526195</v>
      </c>
      <c r="Z16" s="285">
        <v>0.35445984247149287</v>
      </c>
      <c r="AC16" s="285">
        <v>0.34938075089905629</v>
      </c>
      <c r="AF16" s="285">
        <v>0.35148422436820148</v>
      </c>
      <c r="AI16" s="285">
        <v>0.33988299111646819</v>
      </c>
      <c r="AL16" s="285">
        <v>0.35281007015677635</v>
      </c>
      <c r="AO16" s="285">
        <f>AO15/AO8</f>
        <v>0.35466881259949007</v>
      </c>
      <c r="AR16" s="285">
        <f>AR15/AR8</f>
        <v>0.35555326790856817</v>
      </c>
      <c r="AU16" s="285">
        <f>AU15/AU8</f>
        <v>0.35083857358057652</v>
      </c>
      <c r="AX16" s="285">
        <f>AX15/AX8</f>
        <v>0.35048181769160663</v>
      </c>
      <c r="AY16" s="285"/>
      <c r="BA16" s="285">
        <f>BA15/BA8</f>
        <v>0.3539991090041591</v>
      </c>
      <c r="BB16" s="285"/>
      <c r="BD16" s="285">
        <f>BD15/BD8</f>
        <v>0.35628099467663121</v>
      </c>
      <c r="BE16" s="285"/>
      <c r="BG16" s="285">
        <f>BG15/BG8</f>
        <v>0.35697721386459297</v>
      </c>
      <c r="BJ16" s="285">
        <f>BJ15/BJ8</f>
        <v>0.35452421208393192</v>
      </c>
      <c r="BK16" s="285"/>
      <c r="BM16" s="285">
        <f>BM15/BM8</f>
        <v>0.35310298734243895</v>
      </c>
      <c r="BN16" s="285"/>
      <c r="BP16" s="285">
        <f>BP15/BP8</f>
        <v>0.35878630568120035</v>
      </c>
      <c r="BQ16" s="285"/>
      <c r="BS16" s="285">
        <f>BS15/BS8</f>
        <v>0.3637200030667791</v>
      </c>
      <c r="BT16" s="285"/>
      <c r="BV16" s="285">
        <f>BV15/BV8</f>
        <v>0.36557420043387368</v>
      </c>
      <c r="BY16" s="285">
        <f>BY15/BY8</f>
        <v>0.36044401845004576</v>
      </c>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row>
    <row r="17" spans="1:115" s="142" customFormat="1">
      <c r="A17" s="166" t="s">
        <v>48</v>
      </c>
      <c r="B17" s="215"/>
      <c r="C17" s="215"/>
      <c r="E17" s="279"/>
      <c r="F17" s="215"/>
      <c r="H17" s="279"/>
      <c r="I17" s="215"/>
      <c r="K17" s="279"/>
      <c r="L17" s="215"/>
      <c r="N17" s="279"/>
      <c r="O17" s="215"/>
      <c r="Q17" s="279"/>
      <c r="R17" s="215"/>
      <c r="T17" s="279"/>
      <c r="U17" s="215"/>
      <c r="W17" s="279"/>
      <c r="X17" s="215"/>
      <c r="Z17" s="279"/>
      <c r="AA17" s="215"/>
      <c r="AC17" s="279"/>
      <c r="AD17" s="215"/>
      <c r="AF17" s="279"/>
      <c r="AG17" s="215"/>
      <c r="AI17" s="279"/>
      <c r="AJ17" s="215"/>
      <c r="AL17" s="279"/>
      <c r="AM17" s="215"/>
      <c r="AO17" s="279"/>
      <c r="AP17" s="215"/>
      <c r="AR17" s="279"/>
      <c r="AS17" s="215"/>
      <c r="AU17" s="279"/>
      <c r="AV17" s="215"/>
      <c r="AX17" s="279"/>
      <c r="AY17" s="284"/>
      <c r="BA17" s="279"/>
      <c r="BB17" s="284"/>
      <c r="BD17" s="279"/>
      <c r="BE17" s="284"/>
      <c r="BG17" s="279"/>
      <c r="BH17" s="215"/>
      <c r="BJ17" s="279"/>
      <c r="BK17" s="284"/>
      <c r="BM17" s="279"/>
      <c r="BN17" s="284"/>
      <c r="BP17" s="279"/>
      <c r="BQ17" s="284"/>
      <c r="BS17" s="279"/>
      <c r="BT17" s="284"/>
      <c r="BV17" s="279"/>
      <c r="BW17" s="215"/>
      <c r="BY17" s="279"/>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row>
    <row r="18" spans="1:115" s="215" customFormat="1" ht="15.6">
      <c r="A18" s="283" t="s">
        <v>49</v>
      </c>
      <c r="C18" s="286"/>
      <c r="E18" s="287">
        <v>200732</v>
      </c>
      <c r="F18" s="286"/>
      <c r="H18" s="287">
        <v>204168</v>
      </c>
      <c r="I18" s="286"/>
      <c r="K18" s="288">
        <v>215957</v>
      </c>
      <c r="L18" s="286"/>
      <c r="N18" s="288">
        <v>244858</v>
      </c>
      <c r="O18" s="289"/>
      <c r="P18" s="290"/>
      <c r="Q18" s="288">
        <v>865715</v>
      </c>
      <c r="R18" s="286"/>
      <c r="T18" s="287">
        <v>237296</v>
      </c>
      <c r="U18" s="286"/>
      <c r="W18" s="287">
        <v>233096</v>
      </c>
      <c r="X18" s="286"/>
      <c r="Z18" s="287">
        <v>231436</v>
      </c>
      <c r="AA18" s="286"/>
      <c r="AC18" s="288">
        <v>236557</v>
      </c>
      <c r="AD18" s="289"/>
      <c r="AE18" s="290"/>
      <c r="AF18" s="288">
        <v>938385</v>
      </c>
      <c r="AG18" s="286"/>
      <c r="AI18" s="287">
        <v>216485</v>
      </c>
      <c r="AJ18" s="286"/>
      <c r="AL18" s="287">
        <v>229426</v>
      </c>
      <c r="AM18" s="286"/>
      <c r="AO18" s="287">
        <v>229731</v>
      </c>
      <c r="AP18" s="286"/>
      <c r="AR18" s="287">
        <v>237419</v>
      </c>
      <c r="AS18" s="286"/>
      <c r="AT18" s="290"/>
      <c r="AU18" s="288">
        <v>913061</v>
      </c>
      <c r="AV18" s="286"/>
      <c r="AX18" s="287">
        <v>235031</v>
      </c>
      <c r="AY18" s="287"/>
      <c r="BA18" s="287">
        <v>239642.19</v>
      </c>
      <c r="BB18" s="287"/>
      <c r="BD18" s="287">
        <v>243315</v>
      </c>
      <c r="BE18" s="287"/>
      <c r="BG18" s="287">
        <v>249157</v>
      </c>
      <c r="BH18" s="286"/>
      <c r="BI18" s="290"/>
      <c r="BJ18" s="288">
        <v>967145</v>
      </c>
      <c r="BK18" s="287"/>
      <c r="BM18" s="287">
        <v>241084</v>
      </c>
      <c r="BN18" s="287"/>
      <c r="BP18" s="287">
        <v>266393</v>
      </c>
      <c r="BQ18" s="287"/>
      <c r="BS18" s="287">
        <v>262105</v>
      </c>
      <c r="BT18" s="287"/>
      <c r="BV18" s="287">
        <v>277131</v>
      </c>
      <c r="BW18" s="286"/>
      <c r="BX18" s="290"/>
      <c r="BY18" s="288">
        <v>1046713</v>
      </c>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row>
    <row r="19" spans="1:115" s="142" customFormat="1">
      <c r="A19" s="278" t="s">
        <v>50</v>
      </c>
      <c r="B19" s="215"/>
      <c r="C19" s="289"/>
      <c r="E19" s="107">
        <v>16176</v>
      </c>
      <c r="F19" s="289"/>
      <c r="H19" s="107">
        <v>14550</v>
      </c>
      <c r="I19" s="289"/>
      <c r="K19" s="107">
        <v>13898</v>
      </c>
      <c r="L19" s="289"/>
      <c r="N19" s="107">
        <v>13824</v>
      </c>
      <c r="O19" s="289"/>
      <c r="Q19" s="107">
        <v>58448</v>
      </c>
      <c r="R19" s="289"/>
      <c r="T19" s="107">
        <v>11306</v>
      </c>
      <c r="U19" s="289"/>
      <c r="W19" s="107">
        <v>10895</v>
      </c>
      <c r="X19" s="289"/>
      <c r="Z19" s="107">
        <v>10604</v>
      </c>
      <c r="AA19" s="289"/>
      <c r="AC19" s="107">
        <v>9862</v>
      </c>
      <c r="AD19" s="289"/>
      <c r="AF19" s="107">
        <v>42667</v>
      </c>
      <c r="AG19" s="289"/>
      <c r="AI19" s="107">
        <v>8255</v>
      </c>
      <c r="AJ19" s="289"/>
      <c r="AL19" s="107">
        <v>8257</v>
      </c>
      <c r="AM19" s="289"/>
      <c r="AO19" s="107">
        <v>7497</v>
      </c>
      <c r="AP19" s="289"/>
      <c r="AR19" s="107">
        <v>7454</v>
      </c>
      <c r="AS19" s="289"/>
      <c r="AU19" s="107">
        <v>31463</v>
      </c>
      <c r="AV19" s="289"/>
      <c r="AX19" s="107">
        <v>6927</v>
      </c>
      <c r="AY19" s="287"/>
      <c r="BA19" s="107">
        <v>6558</v>
      </c>
      <c r="BB19" s="287"/>
      <c r="BD19" s="107">
        <v>6495</v>
      </c>
      <c r="BE19" s="287"/>
      <c r="BG19" s="107">
        <v>6496</v>
      </c>
      <c r="BH19" s="289"/>
      <c r="BJ19" s="107">
        <v>26476</v>
      </c>
      <c r="BK19" s="287"/>
      <c r="BM19" s="107">
        <v>4320</v>
      </c>
      <c r="BN19" s="287"/>
      <c r="BP19" s="107">
        <v>4317</v>
      </c>
      <c r="BQ19" s="287"/>
      <c r="BS19" s="107">
        <v>8285</v>
      </c>
      <c r="BT19" s="287"/>
      <c r="BV19" s="107">
        <v>7370</v>
      </c>
      <c r="BW19" s="289"/>
      <c r="BY19" s="107">
        <v>24292</v>
      </c>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row>
    <row r="20" spans="1:115" s="215" customFormat="1">
      <c r="A20" s="283" t="s">
        <v>51</v>
      </c>
      <c r="C20" s="289"/>
      <c r="E20" s="287">
        <v>353</v>
      </c>
      <c r="F20" s="289"/>
      <c r="H20" s="287">
        <v>-477</v>
      </c>
      <c r="I20" s="289"/>
      <c r="K20" s="287">
        <v>-93</v>
      </c>
      <c r="L20" s="289"/>
      <c r="N20" s="287">
        <v>-986</v>
      </c>
      <c r="O20" s="289"/>
      <c r="Q20" s="287">
        <v>-1203</v>
      </c>
      <c r="R20" s="289"/>
      <c r="T20" s="287">
        <v>3</v>
      </c>
      <c r="U20" s="289"/>
      <c r="W20" s="287">
        <v>21217</v>
      </c>
      <c r="X20" s="289"/>
      <c r="Z20" s="287">
        <v>20937</v>
      </c>
      <c r="AA20" s="289"/>
      <c r="AC20" s="287">
        <v>11038</v>
      </c>
      <c r="AD20" s="289"/>
      <c r="AF20" s="287">
        <v>53195</v>
      </c>
      <c r="AG20" s="289"/>
      <c r="AI20" s="287">
        <v>389</v>
      </c>
      <c r="AJ20" s="289"/>
      <c r="AL20" s="287">
        <v>-4963</v>
      </c>
      <c r="AM20" s="289"/>
      <c r="AO20" s="287">
        <v>-91</v>
      </c>
      <c r="AP20" s="289"/>
      <c r="AR20" s="287">
        <v>-51</v>
      </c>
      <c r="AS20" s="289"/>
      <c r="AU20" s="287">
        <v>-4716</v>
      </c>
      <c r="AV20" s="289"/>
      <c r="AX20" s="287">
        <v>-5466</v>
      </c>
      <c r="AY20" s="287"/>
      <c r="BA20" s="287">
        <v>-73</v>
      </c>
      <c r="BB20" s="287"/>
      <c r="BD20" s="287">
        <v>-22</v>
      </c>
      <c r="BE20" s="287"/>
      <c r="BG20" s="287">
        <v>-55</v>
      </c>
      <c r="BH20" s="289"/>
      <c r="BJ20" s="287">
        <v>-5616</v>
      </c>
      <c r="BK20" s="287"/>
      <c r="BM20" s="287">
        <v>-112</v>
      </c>
      <c r="BN20" s="287"/>
      <c r="BP20" s="287">
        <v>-44</v>
      </c>
      <c r="BQ20" s="287"/>
      <c r="BS20" s="287">
        <v>7624</v>
      </c>
      <c r="BT20" s="287"/>
      <c r="BV20" s="287">
        <v>2332</v>
      </c>
      <c r="BW20" s="289"/>
      <c r="BY20" s="287">
        <v>9800</v>
      </c>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row>
    <row r="21" spans="1:115" s="142" customFormat="1">
      <c r="A21" s="278"/>
      <c r="B21" s="215"/>
      <c r="C21" s="215"/>
      <c r="E21" s="279"/>
      <c r="F21" s="215"/>
      <c r="H21" s="279"/>
      <c r="I21" s="215"/>
      <c r="K21" s="279"/>
      <c r="L21" s="215"/>
      <c r="N21" s="279"/>
      <c r="O21" s="294"/>
      <c r="Q21" s="279"/>
      <c r="R21" s="215"/>
      <c r="T21" s="279"/>
      <c r="U21" s="215"/>
      <c r="W21" s="279"/>
      <c r="X21" s="215"/>
      <c r="Z21" s="279"/>
      <c r="AA21" s="215"/>
      <c r="AC21" s="279"/>
      <c r="AD21" s="294"/>
      <c r="AF21" s="279"/>
      <c r="AG21" s="215"/>
      <c r="AI21" s="279"/>
      <c r="AJ21" s="215"/>
      <c r="AL21" s="279"/>
      <c r="AM21" s="215"/>
      <c r="AO21" s="279"/>
      <c r="AP21" s="215"/>
      <c r="AR21" s="279"/>
      <c r="AS21" s="215"/>
      <c r="AU21" s="279"/>
      <c r="AV21" s="215"/>
      <c r="AX21" s="279"/>
      <c r="AY21" s="284"/>
      <c r="BA21" s="279"/>
      <c r="BB21" s="284"/>
      <c r="BD21" s="279"/>
      <c r="BE21" s="284"/>
      <c r="BG21" s="279"/>
      <c r="BH21" s="215"/>
      <c r="BJ21" s="279"/>
      <c r="BK21" s="284"/>
      <c r="BM21" s="279"/>
      <c r="BN21" s="284"/>
      <c r="BP21" s="279"/>
      <c r="BQ21" s="284"/>
      <c r="BS21" s="279"/>
      <c r="BT21" s="284"/>
      <c r="BV21" s="279"/>
      <c r="BW21" s="215"/>
      <c r="BY21" s="279"/>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row>
    <row r="22" spans="1:115" s="215" customFormat="1">
      <c r="A22" s="291" t="s">
        <v>52</v>
      </c>
      <c r="D22" s="292" t="s">
        <v>46</v>
      </c>
      <c r="E22" s="293">
        <v>127882</v>
      </c>
      <c r="G22" s="292" t="s">
        <v>46</v>
      </c>
      <c r="H22" s="293">
        <v>136903</v>
      </c>
      <c r="J22" s="292" t="s">
        <v>46</v>
      </c>
      <c r="K22" s="293">
        <v>132289</v>
      </c>
      <c r="M22" s="292" t="s">
        <v>46</v>
      </c>
      <c r="N22" s="293">
        <v>111925</v>
      </c>
      <c r="O22" s="294"/>
      <c r="P22" s="292" t="s">
        <v>46</v>
      </c>
      <c r="Q22" s="293">
        <v>508999</v>
      </c>
      <c r="S22" s="292" t="s">
        <v>46</v>
      </c>
      <c r="T22" s="293">
        <v>133876</v>
      </c>
      <c r="V22" s="292"/>
      <c r="W22" s="293">
        <v>109683</v>
      </c>
      <c r="Y22" s="292"/>
      <c r="Z22" s="293">
        <v>130841</v>
      </c>
      <c r="AB22" s="292" t="s">
        <v>46</v>
      </c>
      <c r="AC22" s="293">
        <v>127751</v>
      </c>
      <c r="AD22" s="294"/>
      <c r="AE22" s="292" t="s">
        <v>46</v>
      </c>
      <c r="AF22" s="293">
        <v>502151</v>
      </c>
      <c r="AH22" s="292" t="s">
        <v>46</v>
      </c>
      <c r="AI22" s="293">
        <v>145112</v>
      </c>
      <c r="AK22" s="292" t="s">
        <v>46</v>
      </c>
      <c r="AL22" s="293">
        <v>157320</v>
      </c>
      <c r="AN22" s="292" t="s">
        <v>46</v>
      </c>
      <c r="AO22" s="293">
        <f>AO15-SUM(AO18:AO20)</f>
        <v>165693</v>
      </c>
      <c r="AQ22" s="292" t="s">
        <v>46</v>
      </c>
      <c r="AR22" s="293">
        <f>AR15-SUM(AR18:AR20)</f>
        <v>162732</v>
      </c>
      <c r="AT22" s="292" t="s">
        <v>46</v>
      </c>
      <c r="AU22" s="293">
        <f>AU15-SUM(AU18:AU20)</f>
        <v>630857</v>
      </c>
      <c r="AW22" s="292" t="s">
        <v>46</v>
      </c>
      <c r="AX22" s="293">
        <f>AX15-SUM(AX18:AX20)</f>
        <v>159986</v>
      </c>
      <c r="AY22" s="295"/>
      <c r="AZ22" s="292" t="s">
        <v>46</v>
      </c>
      <c r="BA22" s="293">
        <f>BA15-SUM(BA18:BA20)</f>
        <v>170250.81</v>
      </c>
      <c r="BB22" s="295"/>
      <c r="BC22" s="292" t="s">
        <v>46</v>
      </c>
      <c r="BD22" s="293">
        <f>BD15-SUM(BD18:BD20)</f>
        <v>181650.17744182004</v>
      </c>
      <c r="BE22" s="295"/>
      <c r="BF22" s="292" t="s">
        <v>46</v>
      </c>
      <c r="BG22" s="293">
        <f>BG15-SUM(BG18:BG20)</f>
        <v>190174.12910660007</v>
      </c>
      <c r="BI22" s="292" t="s">
        <v>46</v>
      </c>
      <c r="BJ22" s="293">
        <f>BJ15-SUM(BJ18:BJ20)</f>
        <v>702061.30654842034</v>
      </c>
      <c r="BK22" s="295"/>
      <c r="BL22" s="292" t="s">
        <v>46</v>
      </c>
      <c r="BM22" s="293">
        <f>BM15-SUM(BM18:BM20)</f>
        <v>183702</v>
      </c>
      <c r="BN22" s="295"/>
      <c r="BO22" s="292" t="s">
        <v>46</v>
      </c>
      <c r="BP22" s="293">
        <f>BP15-SUM(BP18:BP20)</f>
        <v>179402</v>
      </c>
      <c r="BQ22" s="295"/>
      <c r="BR22" s="292" t="s">
        <v>46</v>
      </c>
      <c r="BS22" s="293">
        <f>BS15-SUM(BS18:BS20)</f>
        <v>191642</v>
      </c>
      <c r="BT22" s="295"/>
      <c r="BU22" s="292" t="s">
        <v>46</v>
      </c>
      <c r="BV22" s="293">
        <f>BV15-SUM(BV18:BV20)</f>
        <v>195461</v>
      </c>
      <c r="BX22" s="292" t="s">
        <v>46</v>
      </c>
      <c r="BY22" s="293">
        <f>BY15-SUM(BY18:BY20)</f>
        <v>750207</v>
      </c>
      <c r="BZ22" s="26"/>
      <c r="CA22" s="221"/>
      <c r="CB22" s="221"/>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row>
    <row r="23" spans="1:115" s="142" customFormat="1">
      <c r="A23" s="166" t="s">
        <v>53</v>
      </c>
      <c r="B23" s="215"/>
      <c r="C23" s="215"/>
      <c r="E23" s="275">
        <v>0.13517167316195083</v>
      </c>
      <c r="F23" s="215"/>
      <c r="H23" s="188">
        <v>0.13854812038140885</v>
      </c>
      <c r="I23" s="215"/>
      <c r="K23" s="188">
        <v>0.13023942221263968</v>
      </c>
      <c r="L23" s="215"/>
      <c r="N23" s="188">
        <v>0.10438067775397589</v>
      </c>
      <c r="O23" s="215"/>
      <c r="Q23" s="188">
        <v>0.12654706578048741</v>
      </c>
      <c r="R23" s="215"/>
      <c r="T23" s="275">
        <v>0.12530008620019972</v>
      </c>
      <c r="U23" s="215"/>
      <c r="W23" s="275">
        <v>0.10070541442064294</v>
      </c>
      <c r="X23" s="215"/>
      <c r="Z23" s="275">
        <v>0.11776475490915245</v>
      </c>
      <c r="AA23" s="215"/>
      <c r="AC23" s="188">
        <v>0.11586919354765565</v>
      </c>
      <c r="AD23" s="215"/>
      <c r="AF23" s="188">
        <v>0.11487788629685586</v>
      </c>
      <c r="AG23" s="215"/>
      <c r="AI23" s="275">
        <v>0.13321350311524907</v>
      </c>
      <c r="AJ23" s="215"/>
      <c r="AL23" s="275">
        <v>0.14230355921716761</v>
      </c>
      <c r="AM23" s="215"/>
      <c r="AO23" s="275">
        <f>AO22/AO8</f>
        <v>0.14588322509755308</v>
      </c>
      <c r="AP23" s="215"/>
      <c r="AR23" s="275">
        <f>AR22/AR8</f>
        <v>0.14196865787919422</v>
      </c>
      <c r="AS23" s="215"/>
      <c r="AU23" s="188">
        <f>AU22/AU8</f>
        <v>0.1409141796712359</v>
      </c>
      <c r="AV23" s="215"/>
      <c r="AX23" s="275">
        <f>AX22/AX8</f>
        <v>0.14142571362146039</v>
      </c>
      <c r="AY23" s="285"/>
      <c r="BA23" s="275">
        <f>BA22/BA8</f>
        <v>0.1447450034517587</v>
      </c>
      <c r="BB23" s="285"/>
      <c r="BD23" s="275">
        <f>BD22/BD8</f>
        <v>0.15000644190994333</v>
      </c>
      <c r="BE23" s="285"/>
      <c r="BG23" s="275">
        <f>BG22/BG8</f>
        <v>0.15229267673970051</v>
      </c>
      <c r="BH23" s="215"/>
      <c r="BJ23" s="188">
        <f>BJ22/BJ8</f>
        <v>0.1472709860993632</v>
      </c>
      <c r="BK23" s="285"/>
      <c r="BM23" s="275">
        <f>BM22/BM8</f>
        <v>0.15120427087740324</v>
      </c>
      <c r="BN23" s="285"/>
      <c r="BP23" s="275">
        <f>BP22/BP8</f>
        <v>0.14301612381199888</v>
      </c>
      <c r="BQ23" s="285"/>
      <c r="BS23" s="275">
        <f>BS22/BS8</f>
        <v>0.1484150715155852</v>
      </c>
      <c r="BT23" s="285"/>
      <c r="BV23" s="275">
        <f>BV22/BV8</f>
        <v>0.14815755284329762</v>
      </c>
      <c r="BW23" s="215"/>
      <c r="BY23" s="188">
        <f>BY22/BY8</f>
        <v>0.14768206093097888</v>
      </c>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row>
    <row r="24" spans="1:115" s="215" customFormat="1">
      <c r="A24" s="276" t="s">
        <v>54</v>
      </c>
      <c r="E24" s="285">
        <v>0.21217435055085718</v>
      </c>
      <c r="H24" s="285">
        <v>0.20662142277401871</v>
      </c>
      <c r="K24" s="285">
        <v>0.2126111385132175</v>
      </c>
      <c r="N24" s="285">
        <v>0.22835330796053632</v>
      </c>
      <c r="Q24" s="285">
        <v>0.21523361156339138</v>
      </c>
      <c r="T24" s="285">
        <v>0.22209514218353249</v>
      </c>
      <c r="W24" s="285">
        <v>0.21401702433188541</v>
      </c>
      <c r="Z24" s="285">
        <v>0.20830629402981179</v>
      </c>
      <c r="AC24" s="285">
        <v>0.21455541497172451</v>
      </c>
      <c r="AF24" s="285">
        <v>0.21467583522222417</v>
      </c>
      <c r="AI24" s="285">
        <v>0.19873425507128767</v>
      </c>
      <c r="AL24" s="285">
        <v>0.20752692840680076</v>
      </c>
      <c r="AO24" s="285">
        <f>AO18/AO8</f>
        <v>0.20226502739938299</v>
      </c>
      <c r="AR24" s="285">
        <f>AR18/AR8</f>
        <v>0.20712617546039139</v>
      </c>
      <c r="AU24" s="285">
        <f>AU18/AU8</f>
        <v>0.20394993129155789</v>
      </c>
      <c r="AX24" s="285">
        <f>AX18/AX8</f>
        <v>0.20776459751581675</v>
      </c>
      <c r="AY24" s="285"/>
      <c r="BA24" s="285">
        <f>BA18/BA8</f>
        <v>0.20374064369348382</v>
      </c>
      <c r="BB24" s="285"/>
      <c r="BD24" s="285">
        <f>BD18/BD8</f>
        <v>0.20092915915266812</v>
      </c>
      <c r="BE24" s="285"/>
      <c r="BG24" s="285">
        <f>BG18/BG8</f>
        <v>0.19952654252547683</v>
      </c>
      <c r="BJ24" s="285">
        <f>BJ18/BJ8</f>
        <v>0.20287743609075432</v>
      </c>
      <c r="BK24" s="285"/>
      <c r="BM24" s="285">
        <f>BM18/BM8</f>
        <v>0.19843513102855648</v>
      </c>
      <c r="BN24" s="285"/>
      <c r="BP24" s="285">
        <f>BP18/BP8</f>
        <v>0.21236382130996206</v>
      </c>
      <c r="BQ24" s="285"/>
      <c r="BS24" s="285">
        <f>BS18/BS8</f>
        <v>0.20298437878749157</v>
      </c>
      <c r="BT24" s="285"/>
      <c r="BV24" s="285">
        <f>BV18/BV8</f>
        <v>0.21006262516315743</v>
      </c>
      <c r="BY24" s="285">
        <f>BY18/BY8</f>
        <v>0.20605077404402744</v>
      </c>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row>
    <row r="25" spans="1:115" s="142" customFormat="1">
      <c r="A25" s="143" t="s">
        <v>55</v>
      </c>
      <c r="B25" s="215"/>
      <c r="C25" s="289"/>
      <c r="E25" s="107">
        <v>3293</v>
      </c>
      <c r="F25" s="289"/>
      <c r="H25" s="107">
        <v>5503</v>
      </c>
      <c r="I25" s="289"/>
      <c r="K25" s="107">
        <v>2733</v>
      </c>
      <c r="L25" s="289"/>
      <c r="N25" s="107">
        <v>1140</v>
      </c>
      <c r="O25" s="289"/>
      <c r="Q25" s="107">
        <v>12669</v>
      </c>
      <c r="R25" s="289"/>
      <c r="T25" s="107">
        <v>4303</v>
      </c>
      <c r="U25" s="289"/>
      <c r="W25" s="107">
        <v>1142</v>
      </c>
      <c r="X25" s="289"/>
      <c r="Z25" s="107">
        <v>3867</v>
      </c>
      <c r="AA25" s="289"/>
      <c r="AC25" s="107">
        <v>6080</v>
      </c>
      <c r="AD25" s="289"/>
      <c r="AF25" s="107">
        <v>15392</v>
      </c>
      <c r="AG25" s="289"/>
      <c r="AI25" s="107">
        <v>-1040</v>
      </c>
      <c r="AJ25" s="289"/>
      <c r="AL25" s="107">
        <v>1763</v>
      </c>
      <c r="AM25" s="289"/>
      <c r="AO25" s="107">
        <v>2975</v>
      </c>
      <c r="AP25" s="289"/>
      <c r="AR25" s="107">
        <v>576</v>
      </c>
      <c r="AS25" s="289"/>
      <c r="AU25" s="107">
        <v>4274</v>
      </c>
      <c r="AV25" s="289"/>
      <c r="AX25" s="107">
        <v>837</v>
      </c>
      <c r="AY25" s="287"/>
      <c r="BA25" s="107">
        <v>2454</v>
      </c>
      <c r="BB25" s="287"/>
      <c r="BD25" s="107">
        <v>1133</v>
      </c>
      <c r="BE25" s="287"/>
      <c r="BG25" s="107">
        <v>-1487</v>
      </c>
      <c r="BH25" s="289"/>
      <c r="BJ25" s="107">
        <v>2937</v>
      </c>
      <c r="BK25" s="287"/>
      <c r="BM25" s="107">
        <v>1289</v>
      </c>
      <c r="BN25" s="287"/>
      <c r="BP25" s="107">
        <v>376</v>
      </c>
      <c r="BQ25" s="287"/>
      <c r="BS25" s="107">
        <v>3678</v>
      </c>
      <c r="BT25" s="287"/>
      <c r="BV25" s="107">
        <v>2047</v>
      </c>
      <c r="BW25" s="289"/>
      <c r="BY25" s="107">
        <v>7390</v>
      </c>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row>
    <row r="26" spans="1:115" s="215" customFormat="1">
      <c r="A26" s="192" t="s">
        <v>56</v>
      </c>
      <c r="C26" s="289"/>
      <c r="E26" s="287">
        <v>-12342</v>
      </c>
      <c r="F26" s="289"/>
      <c r="H26" s="287">
        <v>-13091</v>
      </c>
      <c r="I26" s="289"/>
      <c r="K26" s="287">
        <v>-12765</v>
      </c>
      <c r="L26" s="289"/>
      <c r="N26" s="287">
        <v>-13236</v>
      </c>
      <c r="O26" s="289"/>
      <c r="Q26" s="287">
        <v>-51434</v>
      </c>
      <c r="R26" s="289"/>
      <c r="T26" s="287">
        <v>-12088</v>
      </c>
      <c r="U26" s="289"/>
      <c r="W26" s="287">
        <v>-11204</v>
      </c>
      <c r="X26" s="289"/>
      <c r="Z26" s="287">
        <v>-13399</v>
      </c>
      <c r="AA26" s="289"/>
      <c r="AC26" s="287">
        <v>-15513</v>
      </c>
      <c r="AD26" s="289"/>
      <c r="AF26" s="287">
        <v>-52204</v>
      </c>
      <c r="AG26" s="289"/>
      <c r="AI26" s="287">
        <v>-9627</v>
      </c>
      <c r="AJ26" s="289"/>
      <c r="AL26" s="287">
        <v>-12138</v>
      </c>
      <c r="AM26" s="289"/>
      <c r="AO26" s="287">
        <v>-13255</v>
      </c>
      <c r="AP26" s="289"/>
      <c r="AR26" s="287">
        <v>-12915</v>
      </c>
      <c r="AS26" s="289"/>
      <c r="AU26" s="287">
        <v>-47935</v>
      </c>
      <c r="AV26" s="289"/>
      <c r="AX26" s="287">
        <v>-10242</v>
      </c>
      <c r="AY26" s="287"/>
      <c r="BA26" s="287">
        <v>-13538</v>
      </c>
      <c r="BB26" s="287"/>
      <c r="BD26" s="287">
        <v>-12387</v>
      </c>
      <c r="BE26" s="287"/>
      <c r="BG26" s="287">
        <v>-11047</v>
      </c>
      <c r="BH26" s="289"/>
      <c r="BJ26" s="287">
        <v>-47214</v>
      </c>
      <c r="BK26" s="287"/>
      <c r="BM26" s="287">
        <v>-11446</v>
      </c>
      <c r="BN26" s="287"/>
      <c r="BP26" s="287">
        <v>-13485</v>
      </c>
      <c r="BQ26" s="287"/>
      <c r="BS26" s="287">
        <v>-12785</v>
      </c>
      <c r="BT26" s="287"/>
      <c r="BV26" s="287">
        <v>-11881</v>
      </c>
      <c r="BW26" s="289"/>
      <c r="BY26" s="287">
        <v>-49597</v>
      </c>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row>
    <row r="27" spans="1:115" s="142" customFormat="1" ht="16.2" thickBot="1">
      <c r="A27" s="143" t="s">
        <v>57</v>
      </c>
      <c r="B27" s="215"/>
      <c r="C27" s="289"/>
      <c r="E27" s="107">
        <v>1392</v>
      </c>
      <c r="F27" s="289"/>
      <c r="H27" s="107">
        <v>6094</v>
      </c>
      <c r="I27" s="289"/>
      <c r="K27" s="107">
        <v>1480</v>
      </c>
      <c r="L27" s="289"/>
      <c r="N27" s="107">
        <v>3929</v>
      </c>
      <c r="O27" s="289"/>
      <c r="Q27" s="107">
        <v>12895</v>
      </c>
      <c r="R27" s="289"/>
      <c r="T27" s="107">
        <v>-409</v>
      </c>
      <c r="U27" s="289"/>
      <c r="W27" s="107">
        <v>-4258</v>
      </c>
      <c r="X27" s="289"/>
      <c r="Z27" s="107">
        <v>-235</v>
      </c>
      <c r="AA27" s="289"/>
      <c r="AC27" s="107">
        <v>4799</v>
      </c>
      <c r="AD27" s="289"/>
      <c r="AF27" s="107">
        <v>-103</v>
      </c>
      <c r="AG27" s="289"/>
      <c r="AI27" s="107">
        <v>4030</v>
      </c>
      <c r="AJ27" s="289"/>
      <c r="AL27" s="107">
        <v>3425</v>
      </c>
      <c r="AM27" s="289"/>
      <c r="AO27" s="107">
        <v>-508</v>
      </c>
      <c r="AP27" s="289"/>
      <c r="AR27" s="107">
        <v>8081</v>
      </c>
      <c r="AS27" s="289"/>
      <c r="AU27" s="107">
        <v>15028</v>
      </c>
      <c r="AV27" s="289"/>
      <c r="AX27" s="107">
        <v>5787</v>
      </c>
      <c r="AY27" s="287"/>
      <c r="BA27" s="107">
        <v>3250</v>
      </c>
      <c r="BB27" s="287"/>
      <c r="BD27" s="107">
        <v>5091</v>
      </c>
      <c r="BE27" s="287"/>
      <c r="BG27" s="107">
        <v>4908</v>
      </c>
      <c r="BH27" s="289"/>
      <c r="BJ27" s="107">
        <v>19036</v>
      </c>
      <c r="BK27" s="287"/>
      <c r="BM27" s="107">
        <v>1678</v>
      </c>
      <c r="BN27" s="287"/>
      <c r="BP27" s="107">
        <v>10445</v>
      </c>
      <c r="BQ27" s="287"/>
      <c r="BS27" s="107">
        <v>6817</v>
      </c>
      <c r="BT27" s="287"/>
      <c r="BV27" s="107">
        <v>3207</v>
      </c>
      <c r="BW27" s="289"/>
      <c r="BY27" s="107">
        <v>22147</v>
      </c>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row>
    <row r="28" spans="1:115">
      <c r="A28" s="50"/>
      <c r="D28" s="94"/>
      <c r="E28" s="93"/>
      <c r="G28" s="94"/>
      <c r="H28" s="93"/>
      <c r="J28" s="94"/>
      <c r="K28" s="93"/>
      <c r="M28" s="94"/>
      <c r="N28" s="93"/>
      <c r="P28" s="94"/>
      <c r="Q28" s="93"/>
      <c r="S28" s="94"/>
      <c r="T28" s="93"/>
      <c r="V28" s="94"/>
      <c r="W28" s="93"/>
      <c r="Y28" s="94"/>
      <c r="Z28" s="93"/>
      <c r="AB28" s="94"/>
      <c r="AC28" s="93"/>
      <c r="AE28" s="94"/>
      <c r="AF28" s="93"/>
      <c r="AH28" s="94"/>
      <c r="AI28" s="93"/>
      <c r="AK28" s="94"/>
      <c r="AL28" s="93"/>
      <c r="AN28" s="94"/>
      <c r="AO28" s="93"/>
      <c r="AQ28" s="94"/>
      <c r="AR28" s="93"/>
      <c r="AT28" s="94"/>
      <c r="AU28" s="93"/>
      <c r="AW28" s="94"/>
      <c r="AX28" s="93"/>
      <c r="AY28" s="299"/>
      <c r="AZ28" s="94"/>
      <c r="BA28" s="93"/>
      <c r="BB28" s="299"/>
      <c r="BC28" s="94"/>
      <c r="BD28" s="93"/>
      <c r="BE28" s="299"/>
      <c r="BF28" s="94"/>
      <c r="BG28" s="93"/>
      <c r="BI28" s="94"/>
      <c r="BJ28" s="93"/>
      <c r="BK28" s="299"/>
      <c r="BL28" s="94"/>
      <c r="BM28" s="93"/>
      <c r="BN28" s="299"/>
      <c r="BO28" s="94"/>
      <c r="BP28" s="93"/>
      <c r="BQ28" s="299"/>
      <c r="BR28" s="94"/>
      <c r="BS28" s="93"/>
      <c r="BT28" s="299"/>
      <c r="BU28" s="94"/>
      <c r="BV28" s="93"/>
      <c r="BX28" s="94"/>
      <c r="BY28" s="93"/>
    </row>
    <row r="29" spans="1:115" ht="26.4">
      <c r="A29" s="15" t="s">
        <v>58</v>
      </c>
      <c r="C29" s="289"/>
      <c r="D29" s="27"/>
      <c r="E29" s="95">
        <v>120225</v>
      </c>
      <c r="F29" s="289"/>
      <c r="G29" s="27"/>
      <c r="H29" s="95">
        <v>135409</v>
      </c>
      <c r="I29" s="289"/>
      <c r="J29" s="27"/>
      <c r="K29" s="95">
        <v>123737</v>
      </c>
      <c r="L29" s="289"/>
      <c r="M29" s="27"/>
      <c r="N29" s="95">
        <v>103758</v>
      </c>
      <c r="O29" s="295"/>
      <c r="P29" s="27"/>
      <c r="Q29" s="95">
        <v>483129</v>
      </c>
      <c r="R29" s="289"/>
      <c r="S29" s="27"/>
      <c r="T29" s="95">
        <v>125682</v>
      </c>
      <c r="U29" s="289"/>
      <c r="V29" s="27"/>
      <c r="W29" s="95">
        <v>95363</v>
      </c>
      <c r="X29" s="289"/>
      <c r="Y29" s="27"/>
      <c r="Z29" s="95">
        <v>121074</v>
      </c>
      <c r="AA29" s="289"/>
      <c r="AB29" s="27"/>
      <c r="AC29" s="95">
        <v>123117</v>
      </c>
      <c r="AD29" s="295"/>
      <c r="AE29" s="27"/>
      <c r="AF29" s="95">
        <v>465236</v>
      </c>
      <c r="AG29" s="289"/>
      <c r="AH29" s="27"/>
      <c r="AI29" s="95">
        <f>AI22+AI25+AI26+AI27</f>
        <v>138475</v>
      </c>
      <c r="AJ29" s="289"/>
      <c r="AK29" s="27"/>
      <c r="AL29" s="95">
        <f>AL22+AL25+AL26+AL27</f>
        <v>150370</v>
      </c>
      <c r="AM29" s="289"/>
      <c r="AN29" s="27"/>
      <c r="AO29" s="95">
        <f>AO22+AO25+AO26+AO27</f>
        <v>154905</v>
      </c>
      <c r="AP29" s="289"/>
      <c r="AQ29" s="27"/>
      <c r="AR29" s="95">
        <f>AR22+AR25+AR26+AR27</f>
        <v>158474</v>
      </c>
      <c r="AS29" s="289"/>
      <c r="AT29" s="27"/>
      <c r="AU29" s="95">
        <f>AU22+AU25+AU26+AU27</f>
        <v>602224</v>
      </c>
      <c r="AV29" s="289"/>
      <c r="AW29" s="27"/>
      <c r="AX29" s="95">
        <f>AX22+AX25+AX26+AX27</f>
        <v>156368</v>
      </c>
      <c r="AY29" s="295"/>
      <c r="AZ29" s="27"/>
      <c r="BA29" s="95">
        <f>BA22+BA25+BA26+BA27</f>
        <v>162416.81</v>
      </c>
      <c r="BB29" s="295"/>
      <c r="BC29" s="27"/>
      <c r="BD29" s="95">
        <f>BD22+BD25+BD26+BD27</f>
        <v>175487.17744182004</v>
      </c>
      <c r="BE29" s="295"/>
      <c r="BF29" s="27"/>
      <c r="BG29" s="95">
        <f>BG22+BG25+BG26+BG27</f>
        <v>182548.12910660007</v>
      </c>
      <c r="BH29" s="289"/>
      <c r="BI29" s="27"/>
      <c r="BJ29" s="95">
        <f>BJ22+BJ25+BJ26+BJ27</f>
        <v>676820.30654842034</v>
      </c>
      <c r="BK29" s="295"/>
      <c r="BL29" s="27"/>
      <c r="BM29" s="95">
        <f>BM22+BM25+BM26+BM27</f>
        <v>175223</v>
      </c>
      <c r="BN29" s="295"/>
      <c r="BO29" s="27"/>
      <c r="BP29" s="95">
        <f>BP22+BP25+BP26+BP27</f>
        <v>176738</v>
      </c>
      <c r="BQ29" s="295"/>
      <c r="BR29" s="27"/>
      <c r="BS29" s="95">
        <f>BS22+BS25+BS26+BS27</f>
        <v>189352</v>
      </c>
      <c r="BT29" s="295"/>
      <c r="BU29" s="27"/>
      <c r="BV29" s="95">
        <f>BV22+BV25+BV26+BV27</f>
        <v>188834</v>
      </c>
      <c r="BW29" s="289"/>
      <c r="BX29" s="27"/>
      <c r="BY29" s="95">
        <f>BY22+BY25+BY26+BY27</f>
        <v>730147</v>
      </c>
    </row>
    <row r="30" spans="1:115">
      <c r="A30" s="10"/>
      <c r="C30" s="287"/>
      <c r="D30" s="30"/>
      <c r="E30" s="30"/>
      <c r="F30" s="287"/>
      <c r="G30" s="30"/>
      <c r="H30" s="30"/>
      <c r="I30" s="287"/>
      <c r="J30" s="30"/>
      <c r="K30" s="30"/>
      <c r="L30" s="287"/>
      <c r="M30" s="30"/>
      <c r="N30" s="30"/>
      <c r="O30" s="287"/>
      <c r="P30" s="30"/>
      <c r="Q30" s="30"/>
      <c r="R30" s="287"/>
      <c r="S30" s="30"/>
      <c r="T30" s="30"/>
      <c r="U30" s="287"/>
      <c r="V30" s="30"/>
      <c r="W30" s="30"/>
      <c r="X30" s="287"/>
      <c r="Y30" s="30"/>
      <c r="Z30" s="30"/>
      <c r="AA30" s="287"/>
      <c r="AB30" s="30"/>
      <c r="AC30" s="30"/>
      <c r="AD30" s="287"/>
      <c r="AE30" s="30"/>
      <c r="AF30" s="30"/>
      <c r="AG30" s="287"/>
      <c r="AH30" s="30"/>
      <c r="AI30" s="30"/>
      <c r="AJ30" s="287"/>
      <c r="AK30" s="30"/>
      <c r="AL30" s="30"/>
      <c r="AM30" s="287"/>
      <c r="AN30" s="30"/>
      <c r="AO30" s="30"/>
      <c r="AP30" s="287"/>
      <c r="AQ30" s="30"/>
      <c r="AR30" s="30"/>
      <c r="AS30" s="287"/>
      <c r="AT30" s="30"/>
      <c r="AU30" s="30"/>
      <c r="AV30" s="287"/>
      <c r="AW30" s="30"/>
      <c r="AX30" s="30"/>
      <c r="AY30" s="287"/>
      <c r="AZ30" s="30"/>
      <c r="BA30" s="30"/>
      <c r="BB30" s="287"/>
      <c r="BC30" s="30"/>
      <c r="BD30" s="30"/>
      <c r="BE30" s="287"/>
      <c r="BF30" s="30"/>
      <c r="BG30" s="30"/>
      <c r="BH30" s="287"/>
      <c r="BI30" s="30"/>
      <c r="BJ30" s="30"/>
      <c r="BK30" s="287"/>
      <c r="BL30" s="30"/>
      <c r="BM30" s="30"/>
      <c r="BN30" s="287"/>
      <c r="BO30" s="30"/>
      <c r="BP30" s="30"/>
      <c r="BQ30" s="287"/>
      <c r="BR30" s="30"/>
      <c r="BS30" s="30"/>
      <c r="BT30" s="287"/>
      <c r="BU30" s="30"/>
      <c r="BV30" s="30"/>
      <c r="BW30" s="287"/>
      <c r="BX30" s="30"/>
      <c r="BY30" s="30"/>
    </row>
    <row r="31" spans="1:115">
      <c r="A31" s="51" t="s">
        <v>59</v>
      </c>
      <c r="C31" s="289"/>
      <c r="D31" s="27"/>
      <c r="E31" s="100">
        <v>0</v>
      </c>
      <c r="F31" s="289"/>
      <c r="G31" s="27"/>
      <c r="H31" s="100">
        <v>0</v>
      </c>
      <c r="I31" s="289"/>
      <c r="J31" s="27"/>
      <c r="K31" s="100">
        <v>0</v>
      </c>
      <c r="L31" s="289"/>
      <c r="M31" s="27"/>
      <c r="N31" s="100">
        <v>0</v>
      </c>
      <c r="O31" s="289"/>
      <c r="P31" s="27"/>
      <c r="Q31" s="100">
        <v>0</v>
      </c>
      <c r="R31" s="289"/>
      <c r="S31" s="27"/>
      <c r="T31" s="100">
        <v>0</v>
      </c>
      <c r="U31" s="289"/>
      <c r="V31" s="27"/>
      <c r="W31" s="100">
        <v>0</v>
      </c>
      <c r="X31" s="289"/>
      <c r="Y31" s="27"/>
      <c r="Z31" s="100">
        <v>0</v>
      </c>
      <c r="AA31" s="289"/>
      <c r="AB31" s="27"/>
      <c r="AC31" s="100">
        <v>0</v>
      </c>
      <c r="AD31" s="289"/>
      <c r="AE31" s="27"/>
      <c r="AF31" s="100">
        <v>0</v>
      </c>
      <c r="AG31" s="289"/>
      <c r="AH31" s="27"/>
      <c r="AI31" s="100">
        <v>0</v>
      </c>
      <c r="AJ31" s="289"/>
      <c r="AK31" s="27"/>
      <c r="AL31" s="100">
        <v>0</v>
      </c>
      <c r="AM31" s="289"/>
      <c r="AN31" s="27"/>
      <c r="AO31" s="100">
        <v>0</v>
      </c>
      <c r="AP31" s="289"/>
      <c r="AQ31" s="27"/>
      <c r="AR31" s="100">
        <v>0</v>
      </c>
      <c r="AS31" s="289"/>
      <c r="AT31" s="27"/>
      <c r="AU31" s="100">
        <v>0</v>
      </c>
      <c r="AV31" s="289"/>
      <c r="AW31" s="27"/>
      <c r="AX31" s="100">
        <v>0</v>
      </c>
      <c r="AY31" s="299"/>
      <c r="AZ31" s="27"/>
      <c r="BA31" s="100">
        <v>0</v>
      </c>
      <c r="BB31" s="299"/>
      <c r="BC31" s="27"/>
      <c r="BD31" s="100">
        <v>0</v>
      </c>
      <c r="BE31" s="299"/>
      <c r="BF31" s="27"/>
      <c r="BG31" s="100">
        <v>0</v>
      </c>
      <c r="BH31" s="289"/>
      <c r="BI31" s="27"/>
      <c r="BJ31" s="100">
        <v>0</v>
      </c>
      <c r="BK31" s="299"/>
      <c r="BL31" s="27"/>
      <c r="BM31" s="100">
        <v>0</v>
      </c>
      <c r="BN31" s="299"/>
      <c r="BO31" s="27"/>
      <c r="BP31" s="100">
        <v>0</v>
      </c>
      <c r="BQ31" s="299"/>
      <c r="BR31" s="27"/>
      <c r="BS31" s="100">
        <v>0</v>
      </c>
      <c r="BT31" s="299"/>
      <c r="BU31" s="27"/>
      <c r="BV31" s="100">
        <v>0</v>
      </c>
      <c r="BW31" s="289"/>
      <c r="BX31" s="27"/>
      <c r="BY31" s="100">
        <v>0</v>
      </c>
    </row>
    <row r="32" spans="1:115">
      <c r="A32" s="10"/>
      <c r="E32" s="30"/>
      <c r="H32" s="30"/>
      <c r="K32" s="30"/>
      <c r="N32" s="30"/>
      <c r="Q32" s="30"/>
      <c r="T32" s="30"/>
      <c r="W32" s="30"/>
      <c r="Z32" s="30"/>
      <c r="AC32" s="30"/>
      <c r="AF32" s="30"/>
      <c r="AI32" s="30"/>
      <c r="AL32" s="30"/>
      <c r="AO32" s="30"/>
      <c r="AR32" s="30"/>
      <c r="AU32" s="30"/>
      <c r="AX32" s="30"/>
      <c r="AY32" s="287"/>
      <c r="BA32" s="30"/>
      <c r="BB32" s="287"/>
      <c r="BD32" s="30"/>
      <c r="BE32" s="287"/>
      <c r="BG32" s="30"/>
      <c r="BJ32" s="30"/>
      <c r="BK32" s="287"/>
      <c r="BM32" s="30"/>
      <c r="BN32" s="287"/>
      <c r="BP32" s="30"/>
      <c r="BQ32" s="287"/>
      <c r="BS32" s="30"/>
      <c r="BT32" s="287"/>
      <c r="BV32" s="30"/>
      <c r="BY32" s="30"/>
    </row>
    <row r="33" spans="1:120" ht="13.8" thickBot="1">
      <c r="A33" s="51" t="s">
        <v>60</v>
      </c>
      <c r="C33" s="289"/>
      <c r="D33" s="27"/>
      <c r="E33" s="35">
        <v>28952</v>
      </c>
      <c r="F33" s="289"/>
      <c r="G33" s="27"/>
      <c r="H33" s="35">
        <v>32705</v>
      </c>
      <c r="I33" s="289"/>
      <c r="J33" s="27"/>
      <c r="K33" s="35">
        <v>21351</v>
      </c>
      <c r="L33" s="289"/>
      <c r="M33" s="27"/>
      <c r="N33" s="35">
        <v>30673</v>
      </c>
      <c r="O33" s="289"/>
      <c r="P33" s="27"/>
      <c r="Q33" s="35">
        <v>113681</v>
      </c>
      <c r="R33" s="289"/>
      <c r="S33" s="27"/>
      <c r="T33" s="35">
        <v>29503</v>
      </c>
      <c r="U33" s="289"/>
      <c r="V33" s="27"/>
      <c r="W33" s="35">
        <v>23693</v>
      </c>
      <c r="X33" s="289"/>
      <c r="Y33" s="27"/>
      <c r="Z33" s="35">
        <v>25231</v>
      </c>
      <c r="AA33" s="289"/>
      <c r="AB33" s="27"/>
      <c r="AC33" s="35">
        <v>33405</v>
      </c>
      <c r="AD33" s="289"/>
      <c r="AE33" s="27"/>
      <c r="AF33" s="35">
        <v>111832</v>
      </c>
      <c r="AG33" s="289"/>
      <c r="AH33" s="27"/>
      <c r="AI33" s="35">
        <v>32374</v>
      </c>
      <c r="AJ33" s="289"/>
      <c r="AK33" s="27"/>
      <c r="AL33" s="35">
        <v>34118</v>
      </c>
      <c r="AM33" s="289"/>
      <c r="AN33" s="27"/>
      <c r="AO33" s="35">
        <v>37312</v>
      </c>
      <c r="AP33" s="289"/>
      <c r="AQ33" s="27"/>
      <c r="AR33" s="35">
        <v>-132835</v>
      </c>
      <c r="AS33" s="289"/>
      <c r="AT33" s="27"/>
      <c r="AU33" s="35">
        <v>-29031</v>
      </c>
      <c r="AV33" s="289"/>
      <c r="AW33" s="27"/>
      <c r="AX33" s="35">
        <v>39421</v>
      </c>
      <c r="AY33" s="287"/>
      <c r="AZ33" s="27"/>
      <c r="BA33" s="35">
        <v>40427</v>
      </c>
      <c r="BB33" s="287"/>
      <c r="BC33" s="27"/>
      <c r="BD33" s="35">
        <v>42669</v>
      </c>
      <c r="BE33" s="287"/>
      <c r="BF33" s="27"/>
      <c r="BG33" s="35">
        <v>40633</v>
      </c>
      <c r="BH33" s="289"/>
      <c r="BI33" s="27"/>
      <c r="BJ33" s="35">
        <v>163150</v>
      </c>
      <c r="BK33" s="287"/>
      <c r="BL33" s="27"/>
      <c r="BM33" s="35">
        <v>44370</v>
      </c>
      <c r="BN33" s="287"/>
      <c r="BO33" s="27"/>
      <c r="BP33" s="35">
        <v>44022</v>
      </c>
      <c r="BQ33" s="287"/>
      <c r="BR33" s="27"/>
      <c r="BS33" s="35">
        <v>43521</v>
      </c>
      <c r="BT33" s="287"/>
      <c r="BU33" s="27"/>
      <c r="BV33" s="35">
        <v>45740</v>
      </c>
      <c r="BW33" s="289"/>
      <c r="BX33" s="27"/>
      <c r="BY33" s="35">
        <v>177653</v>
      </c>
    </row>
    <row r="34" spans="1:120" ht="15.6">
      <c r="A34" s="10" t="s">
        <v>61</v>
      </c>
      <c r="B34" s="271"/>
      <c r="C34" s="271"/>
      <c r="D34" s="41" t="s">
        <v>46</v>
      </c>
      <c r="E34" s="40">
        <v>91273</v>
      </c>
      <c r="F34" s="271"/>
      <c r="G34" s="41" t="s">
        <v>46</v>
      </c>
      <c r="H34" s="40">
        <v>102704</v>
      </c>
      <c r="I34" s="271"/>
      <c r="J34" s="41" t="s">
        <v>46</v>
      </c>
      <c r="K34" s="40">
        <v>102386</v>
      </c>
      <c r="L34" s="271"/>
      <c r="M34" s="41" t="s">
        <v>46</v>
      </c>
      <c r="N34" s="40">
        <v>73085</v>
      </c>
      <c r="O34" s="271"/>
      <c r="P34" s="41" t="s">
        <v>46</v>
      </c>
      <c r="Q34" s="40">
        <v>369448</v>
      </c>
      <c r="R34" s="271"/>
      <c r="S34" s="41" t="s">
        <v>46</v>
      </c>
      <c r="T34" s="40">
        <v>96179</v>
      </c>
      <c r="U34" s="271"/>
      <c r="V34" s="41"/>
      <c r="W34" s="40">
        <v>71670</v>
      </c>
      <c r="X34" s="271"/>
      <c r="Y34" s="41"/>
      <c r="Z34" s="40">
        <v>95843</v>
      </c>
      <c r="AA34" s="271"/>
      <c r="AB34" s="41" t="s">
        <v>46</v>
      </c>
      <c r="AC34" s="40">
        <v>89712</v>
      </c>
      <c r="AD34" s="271"/>
      <c r="AE34" s="41" t="s">
        <v>46</v>
      </c>
      <c r="AF34" s="40">
        <v>353404</v>
      </c>
      <c r="AG34" s="271"/>
      <c r="AH34" s="41" t="s">
        <v>46</v>
      </c>
      <c r="AI34" s="40">
        <v>106101</v>
      </c>
      <c r="AJ34" s="271"/>
      <c r="AK34" s="41" t="s">
        <v>46</v>
      </c>
      <c r="AL34" s="40">
        <v>116252</v>
      </c>
      <c r="AM34" s="271"/>
      <c r="AN34" s="41" t="s">
        <v>46</v>
      </c>
      <c r="AO34" s="40">
        <f>AO29-AO33</f>
        <v>117593</v>
      </c>
      <c r="AP34" s="271"/>
      <c r="AQ34" s="41" t="s">
        <v>46</v>
      </c>
      <c r="AR34" s="40">
        <f>AR29-AR33</f>
        <v>291309</v>
      </c>
      <c r="AS34" s="271"/>
      <c r="AT34" s="41" t="s">
        <v>46</v>
      </c>
      <c r="AU34" s="40">
        <f>AU29-AU33</f>
        <v>631255</v>
      </c>
      <c r="AV34" s="271"/>
      <c r="AW34" s="41" t="s">
        <v>46</v>
      </c>
      <c r="AX34" s="40">
        <f>AX29-AX33</f>
        <v>116947</v>
      </c>
      <c r="AY34" s="272"/>
      <c r="AZ34" s="41" t="s">
        <v>46</v>
      </c>
      <c r="BA34" s="40">
        <f>BA29-BA33</f>
        <v>121989.81</v>
      </c>
      <c r="BB34" s="272"/>
      <c r="BC34" s="41" t="s">
        <v>46</v>
      </c>
      <c r="BD34" s="40">
        <f>BD29-BD33</f>
        <v>132818.17744182004</v>
      </c>
      <c r="BE34" s="272"/>
      <c r="BF34" s="41" t="s">
        <v>46</v>
      </c>
      <c r="BG34" s="40">
        <f>BG29-BG33</f>
        <v>141915.12910660007</v>
      </c>
      <c r="BH34" s="271"/>
      <c r="BI34" s="41" t="s">
        <v>46</v>
      </c>
      <c r="BJ34" s="40">
        <f>BJ29-BJ33</f>
        <v>513670.30654842034</v>
      </c>
      <c r="BK34" s="272"/>
      <c r="BL34" s="41" t="s">
        <v>46</v>
      </c>
      <c r="BM34" s="40">
        <f>BM29-BM33</f>
        <v>130853</v>
      </c>
      <c r="BN34" s="272"/>
      <c r="BO34" s="41" t="s">
        <v>46</v>
      </c>
      <c r="BP34" s="40">
        <f>BP29-BP33</f>
        <v>132716</v>
      </c>
      <c r="BQ34" s="272"/>
      <c r="BR34" s="41" t="s">
        <v>46</v>
      </c>
      <c r="BS34" s="40">
        <f>BS29-BS33</f>
        <v>145831</v>
      </c>
      <c r="BT34" s="272"/>
      <c r="BU34" s="41" t="s">
        <v>46</v>
      </c>
      <c r="BV34" s="40">
        <f>BV29-BV33</f>
        <v>143094</v>
      </c>
      <c r="BW34" s="271"/>
      <c r="BX34" s="41" t="s">
        <v>46</v>
      </c>
      <c r="BY34" s="40">
        <f>BY29-BY33</f>
        <v>552494</v>
      </c>
      <c r="CA34" s="221"/>
      <c r="CB34" s="221"/>
    </row>
    <row r="35" spans="1:120" ht="13.8" thickBot="1">
      <c r="A35" s="47" t="s">
        <v>62</v>
      </c>
      <c r="C35" s="289"/>
      <c r="D35" s="27"/>
      <c r="E35" s="35" t="s">
        <v>63</v>
      </c>
      <c r="F35" s="289"/>
      <c r="G35" s="27"/>
      <c r="H35" s="35" t="s">
        <v>63</v>
      </c>
      <c r="I35" s="289"/>
      <c r="J35" s="27"/>
      <c r="K35" s="35" t="s">
        <v>63</v>
      </c>
      <c r="L35" s="289"/>
      <c r="M35" s="27"/>
      <c r="N35" s="35" t="s">
        <v>63</v>
      </c>
      <c r="O35" s="289"/>
      <c r="P35" s="27"/>
      <c r="Q35" s="35" t="s">
        <v>63</v>
      </c>
      <c r="R35" s="289"/>
      <c r="S35" s="27"/>
      <c r="T35" s="35" t="s">
        <v>63</v>
      </c>
      <c r="U35" s="289"/>
      <c r="V35" s="27"/>
      <c r="W35" s="35" t="s">
        <v>63</v>
      </c>
      <c r="X35" s="289"/>
      <c r="Y35" s="27"/>
      <c r="Z35" s="35" t="s">
        <v>63</v>
      </c>
      <c r="AA35" s="289"/>
      <c r="AB35" s="27"/>
      <c r="AC35" s="35" t="s">
        <v>63</v>
      </c>
      <c r="AD35" s="289"/>
      <c r="AE35" s="27"/>
      <c r="AF35" s="35" t="s">
        <v>63</v>
      </c>
      <c r="AG35" s="289"/>
      <c r="AH35" s="27"/>
      <c r="AI35" s="35" t="s">
        <v>63</v>
      </c>
      <c r="AJ35" s="289"/>
      <c r="AK35" s="27"/>
      <c r="AL35" s="35" t="s">
        <v>63</v>
      </c>
      <c r="AM35" s="289"/>
      <c r="AN35" s="27"/>
      <c r="AO35" s="35" t="s">
        <v>63</v>
      </c>
      <c r="AP35" s="289"/>
      <c r="AQ35" s="27"/>
      <c r="AR35" s="35" t="s">
        <v>63</v>
      </c>
      <c r="AS35" s="289"/>
      <c r="AT35" s="27"/>
      <c r="AU35" s="35" t="s">
        <v>63</v>
      </c>
      <c r="AV35" s="289"/>
      <c r="AW35" s="27"/>
      <c r="AX35" s="35"/>
      <c r="AY35" s="287"/>
      <c r="AZ35" s="27"/>
      <c r="BA35" s="35"/>
      <c r="BB35" s="287"/>
      <c r="BC35" s="27"/>
      <c r="BD35" s="35"/>
      <c r="BE35" s="287"/>
      <c r="BF35" s="27"/>
      <c r="BG35" s="35"/>
      <c r="BH35" s="289"/>
      <c r="BI35" s="27"/>
      <c r="BJ35" s="35" t="s">
        <v>63</v>
      </c>
      <c r="BK35" s="287"/>
      <c r="BL35" s="27"/>
      <c r="BM35" s="35"/>
      <c r="BN35" s="287"/>
      <c r="BO35" s="27"/>
      <c r="BP35" s="35"/>
      <c r="BQ35" s="287"/>
      <c r="BR35" s="27"/>
      <c r="BS35" s="35"/>
      <c r="BT35" s="287"/>
      <c r="BU35" s="27"/>
      <c r="BV35" s="35"/>
      <c r="BW35" s="289"/>
      <c r="BX35" s="27"/>
      <c r="BY35" s="35" t="s">
        <v>63</v>
      </c>
    </row>
    <row r="36" spans="1:120" ht="13.8" thickBot="1">
      <c r="A36" s="10" t="s">
        <v>64</v>
      </c>
      <c r="D36" s="96"/>
      <c r="E36" s="45">
        <v>91273</v>
      </c>
      <c r="G36" s="96"/>
      <c r="H36" s="45">
        <v>102704</v>
      </c>
      <c r="J36" s="96"/>
      <c r="K36" s="45">
        <v>102386</v>
      </c>
      <c r="M36" s="96"/>
      <c r="N36" s="45">
        <v>73085</v>
      </c>
      <c r="P36" s="96"/>
      <c r="Q36" s="45">
        <v>369448</v>
      </c>
      <c r="S36" s="96"/>
      <c r="T36" s="45">
        <v>96179</v>
      </c>
      <c r="V36" s="96"/>
      <c r="W36" s="45">
        <v>71670</v>
      </c>
      <c r="Y36" s="96"/>
      <c r="Z36" s="45">
        <v>95843</v>
      </c>
      <c r="AB36" s="96"/>
      <c r="AC36" s="45">
        <v>89712</v>
      </c>
      <c r="AE36" s="96"/>
      <c r="AF36" s="45">
        <v>353404</v>
      </c>
      <c r="AH36" s="96"/>
      <c r="AI36" s="45">
        <v>106101</v>
      </c>
      <c r="AK36" s="96"/>
      <c r="AL36" s="45">
        <v>116252</v>
      </c>
      <c r="AN36" s="96"/>
      <c r="AO36" s="45">
        <f>SUM(AO34:AO35)</f>
        <v>117593</v>
      </c>
      <c r="AQ36" s="96"/>
      <c r="AR36" s="45">
        <f>SUM(AR34:AR35)</f>
        <v>291309</v>
      </c>
      <c r="AT36" s="96"/>
      <c r="AU36" s="45">
        <f>SUM(AU34:AU35)</f>
        <v>631255</v>
      </c>
      <c r="AW36" s="96"/>
      <c r="AX36" s="45">
        <f>SUM(AX34:AX35)</f>
        <v>116947</v>
      </c>
      <c r="AY36" s="272"/>
      <c r="AZ36" s="96"/>
      <c r="BA36" s="45">
        <f>SUM(BA34:BA35)</f>
        <v>121989.81</v>
      </c>
      <c r="BB36" s="272"/>
      <c r="BC36" s="96"/>
      <c r="BD36" s="45">
        <f>SUM(BD34:BD35)</f>
        <v>132818.17744182004</v>
      </c>
      <c r="BE36" s="272"/>
      <c r="BF36" s="96"/>
      <c r="BG36" s="45">
        <f>SUM(BG34:BG35)</f>
        <v>141915.12910660007</v>
      </c>
      <c r="BI36" s="96"/>
      <c r="BJ36" s="45">
        <f>SUM(BJ34:BJ35)</f>
        <v>513670.30654842034</v>
      </c>
      <c r="BK36" s="272"/>
      <c r="BL36" s="96"/>
      <c r="BM36" s="45">
        <f>SUM(BM34:BM35)</f>
        <v>130853</v>
      </c>
      <c r="BN36" s="272"/>
      <c r="BO36" s="96"/>
      <c r="BP36" s="45">
        <f>SUM(BP34:BP35)</f>
        <v>132716</v>
      </c>
      <c r="BQ36" s="272"/>
      <c r="BR36" s="96"/>
      <c r="BS36" s="45">
        <f>SUM(BS34:BS35)</f>
        <v>145831</v>
      </c>
      <c r="BT36" s="272"/>
      <c r="BU36" s="96"/>
      <c r="BV36" s="45">
        <f>SUM(BV34:BV35)</f>
        <v>143094</v>
      </c>
      <c r="BX36" s="96"/>
      <c r="BY36" s="45">
        <f>SUM(BY34:BY35)</f>
        <v>552494</v>
      </c>
    </row>
    <row r="37" spans="1:120" ht="13.8" thickTop="1">
      <c r="A37" s="12" t="s">
        <v>65</v>
      </c>
      <c r="D37" s="27"/>
      <c r="E37" s="92">
        <v>9.6475845893172929E-2</v>
      </c>
      <c r="G37" s="27"/>
      <c r="H37" s="92">
        <v>0.10393816173241065</v>
      </c>
      <c r="J37" s="27"/>
      <c r="K37" s="92">
        <v>0.10079971488682601</v>
      </c>
      <c r="M37" s="27"/>
      <c r="N37" s="92">
        <v>6.8158694068790063E-2</v>
      </c>
      <c r="P37" s="27"/>
      <c r="Q37" s="92">
        <v>9.1851968979250465E-2</v>
      </c>
      <c r="S37" s="27"/>
      <c r="T37" s="92">
        <v>9.0017904558315237E-2</v>
      </c>
      <c r="V37" s="27"/>
      <c r="W37" s="92">
        <v>6.580378957110472E-2</v>
      </c>
      <c r="Y37" s="27"/>
      <c r="Z37" s="92">
        <v>8.6264453839071067E-2</v>
      </c>
      <c r="AB37" s="27"/>
      <c r="AC37" s="92">
        <v>8.1368107424186764E-2</v>
      </c>
      <c r="AE37" s="27"/>
      <c r="AF37" s="92">
        <v>8.084879753073089E-2</v>
      </c>
      <c r="AH37" s="27"/>
      <c r="AI37" s="92">
        <v>9.74012203954948E-2</v>
      </c>
      <c r="AK37" s="27"/>
      <c r="AL37" s="92">
        <v>0.1051555642392205</v>
      </c>
      <c r="AN37" s="27"/>
      <c r="AO37" s="92">
        <f>AO36/AO8</f>
        <v>0.10353392170397396</v>
      </c>
      <c r="AQ37" s="27"/>
      <c r="AR37" s="92">
        <f>AR36/AR8</f>
        <v>0.25414022907682682</v>
      </c>
      <c r="AT37" s="27"/>
      <c r="AU37" s="92">
        <f>AU36/AU8</f>
        <v>0.14100308071142276</v>
      </c>
      <c r="AW37" s="27"/>
      <c r="AX37" s="92">
        <f>AX36/AX8</f>
        <v>0.10337975154631611</v>
      </c>
      <c r="AY37" s="285"/>
      <c r="AZ37" s="27"/>
      <c r="BA37" s="92">
        <f>BA36/BA8</f>
        <v>0.10371413486684374</v>
      </c>
      <c r="BB37" s="285"/>
      <c r="BC37" s="27"/>
      <c r="BD37" s="92">
        <f>BD36/BD8</f>
        <v>0.10968105013490649</v>
      </c>
      <c r="BE37" s="285"/>
      <c r="BF37" s="27"/>
      <c r="BG37" s="92">
        <f>BG36/BG8</f>
        <v>0.11364655635882827</v>
      </c>
      <c r="BI37" s="27"/>
      <c r="BJ37" s="92">
        <f>BJ36/BJ8</f>
        <v>0.10775231716908563</v>
      </c>
      <c r="BK37" s="285"/>
      <c r="BL37" s="27"/>
      <c r="BM37" s="92">
        <f>BM36/BM8</f>
        <v>0.10770450216721018</v>
      </c>
      <c r="BN37" s="285"/>
      <c r="BO37" s="27"/>
      <c r="BP37" s="92">
        <f>BP36/BP8</f>
        <v>0.10579886449333475</v>
      </c>
      <c r="BQ37" s="285"/>
      <c r="BR37" s="27"/>
      <c r="BS37" s="92">
        <f>BS36/BS8</f>
        <v>0.11293723867518241</v>
      </c>
      <c r="BT37" s="285"/>
      <c r="BU37" s="27"/>
      <c r="BV37" s="92">
        <f>BV36/BV8</f>
        <v>0.10846387190569387</v>
      </c>
      <c r="BX37" s="27"/>
      <c r="BY37" s="92">
        <f>BY36/BY8</f>
        <v>0.10876125199045095</v>
      </c>
    </row>
    <row r="38" spans="1:120" ht="15.6">
      <c r="A38" s="10" t="s">
        <v>66</v>
      </c>
      <c r="E38" s="91">
        <v>0.24099999999999999</v>
      </c>
      <c r="H38" s="91">
        <v>0.24199999999999999</v>
      </c>
      <c r="K38" s="91">
        <v>0.17299999999999999</v>
      </c>
      <c r="N38" s="91">
        <v>0.29599999999999999</v>
      </c>
      <c r="P38" s="87"/>
      <c r="Q38" s="87">
        <v>0.23499999999999999</v>
      </c>
      <c r="T38" s="91">
        <v>0.23499999999999999</v>
      </c>
      <c r="W38" s="91">
        <v>0.248</v>
      </c>
      <c r="Z38" s="91">
        <v>0.20799999999999999</v>
      </c>
      <c r="AC38" s="91">
        <v>0.27100000000000002</v>
      </c>
      <c r="AE38" s="87"/>
      <c r="AF38" s="87">
        <v>0.24</v>
      </c>
      <c r="AI38" s="178">
        <v>0.23400000000000001</v>
      </c>
      <c r="AL38" s="178">
        <v>0.22700000000000001</v>
      </c>
      <c r="AO38" s="178">
        <v>0.24099999999999999</v>
      </c>
      <c r="AR38" s="178">
        <v>-0.83799999999999997</v>
      </c>
      <c r="AT38" s="87"/>
      <c r="AU38" s="87">
        <v>-4.8000000000000001E-2</v>
      </c>
      <c r="AX38" s="178">
        <v>0.252</v>
      </c>
      <c r="AY38" s="178"/>
      <c r="BA38" s="178">
        <v>0.249</v>
      </c>
      <c r="BB38" s="178"/>
      <c r="BD38" s="91">
        <v>0.24299999999999999</v>
      </c>
      <c r="BE38" s="178"/>
      <c r="BG38" s="91">
        <v>0.223</v>
      </c>
      <c r="BI38" s="87"/>
      <c r="BJ38" s="87">
        <v>0.24099999999999999</v>
      </c>
      <c r="BK38" s="178"/>
      <c r="BM38" s="91">
        <v>0.253</v>
      </c>
      <c r="BN38" s="178"/>
      <c r="BP38" s="91">
        <v>0.249</v>
      </c>
      <c r="BQ38" s="178"/>
      <c r="BS38" s="91">
        <v>0.23</v>
      </c>
      <c r="BT38" s="178"/>
      <c r="BV38" s="91">
        <v>0.24199999999999999</v>
      </c>
      <c r="BX38" s="87"/>
      <c r="BY38" s="87">
        <v>0.24299999999999999</v>
      </c>
    </row>
    <row r="39" spans="1:120">
      <c r="A39" s="51" t="s">
        <v>67</v>
      </c>
      <c r="C39" s="289"/>
      <c r="D39" s="27"/>
      <c r="E39" s="35">
        <v>91273</v>
      </c>
      <c r="F39" s="289"/>
      <c r="G39" s="27"/>
      <c r="H39" s="35">
        <v>102704</v>
      </c>
      <c r="I39" s="289"/>
      <c r="J39" s="27"/>
      <c r="K39" s="35">
        <v>102386</v>
      </c>
      <c r="L39" s="289"/>
      <c r="M39" s="27"/>
      <c r="N39" s="35">
        <v>73085</v>
      </c>
      <c r="O39" s="314"/>
      <c r="P39" s="27"/>
      <c r="Q39" s="35">
        <v>369448</v>
      </c>
      <c r="R39" s="289"/>
      <c r="S39" s="27"/>
      <c r="T39" s="35">
        <v>96179</v>
      </c>
      <c r="U39" s="289"/>
      <c r="V39" s="27"/>
      <c r="W39" s="35">
        <v>71670</v>
      </c>
      <c r="X39" s="289"/>
      <c r="Y39" s="27"/>
      <c r="Z39" s="35">
        <v>95843</v>
      </c>
      <c r="AA39" s="289"/>
      <c r="AB39" s="27"/>
      <c r="AC39" s="35">
        <v>89712</v>
      </c>
      <c r="AD39" s="314"/>
      <c r="AE39" s="27"/>
      <c r="AF39" s="35">
        <v>353404</v>
      </c>
      <c r="AG39" s="289"/>
      <c r="AH39" s="27"/>
      <c r="AI39" s="35">
        <v>106101</v>
      </c>
      <c r="AJ39" s="289"/>
      <c r="AK39" s="27"/>
      <c r="AL39" s="35">
        <v>116252</v>
      </c>
      <c r="AM39" s="289"/>
      <c r="AN39" s="27"/>
      <c r="AO39" s="35">
        <f>AO36</f>
        <v>117593</v>
      </c>
      <c r="AP39" s="289"/>
      <c r="AQ39" s="27"/>
      <c r="AR39" s="35">
        <f>AR36</f>
        <v>291309</v>
      </c>
      <c r="AS39" s="289"/>
      <c r="AT39" s="27"/>
      <c r="AU39" s="35">
        <f>AU36</f>
        <v>631255</v>
      </c>
      <c r="AV39" s="289"/>
      <c r="AW39" s="27"/>
      <c r="AX39" s="35">
        <f>AX36</f>
        <v>116947</v>
      </c>
      <c r="AY39" s="287"/>
      <c r="AZ39" s="27"/>
      <c r="BA39" s="35">
        <f>BA36</f>
        <v>121989.81</v>
      </c>
      <c r="BB39" s="287"/>
      <c r="BC39" s="27"/>
      <c r="BD39" s="35">
        <f>BD36</f>
        <v>132818.17744182004</v>
      </c>
      <c r="BE39" s="287"/>
      <c r="BF39" s="27"/>
      <c r="BG39" s="35">
        <f>BG36</f>
        <v>141915.12910660007</v>
      </c>
      <c r="BH39" s="289"/>
      <c r="BI39" s="27"/>
      <c r="BJ39" s="35">
        <f>BJ36</f>
        <v>513670.30654842034</v>
      </c>
      <c r="BK39" s="287"/>
      <c r="BL39" s="27"/>
      <c r="BM39" s="35">
        <f>BM36</f>
        <v>130853</v>
      </c>
      <c r="BN39" s="287"/>
      <c r="BO39" s="27"/>
      <c r="BP39" s="35">
        <f>BP36</f>
        <v>132716</v>
      </c>
      <c r="BQ39" s="287"/>
      <c r="BR39" s="27"/>
      <c r="BS39" s="35">
        <f>BS36</f>
        <v>145831</v>
      </c>
      <c r="BT39" s="287"/>
      <c r="BU39" s="27"/>
      <c r="BV39" s="35">
        <f>BV36</f>
        <v>143094</v>
      </c>
      <c r="BW39" s="289"/>
      <c r="BX39" s="27"/>
      <c r="BY39" s="35">
        <f>BY36</f>
        <v>552494</v>
      </c>
    </row>
    <row r="40" spans="1:120" ht="28.8">
      <c r="A40" s="10" t="s">
        <v>68</v>
      </c>
      <c r="C40" s="300"/>
      <c r="D40" s="154"/>
      <c r="E40" s="154"/>
      <c r="F40" s="300"/>
      <c r="G40" s="154"/>
      <c r="H40" s="154"/>
      <c r="I40" s="300"/>
      <c r="J40" s="154"/>
      <c r="K40" s="154"/>
      <c r="L40" s="300"/>
      <c r="M40" s="154"/>
      <c r="N40" s="154"/>
      <c r="O40" s="300"/>
      <c r="P40" s="154"/>
      <c r="Q40" s="154"/>
      <c r="R40" s="300"/>
      <c r="S40" s="154"/>
      <c r="T40" s="154"/>
      <c r="U40" s="300"/>
      <c r="V40" s="154"/>
      <c r="W40" s="154"/>
      <c r="X40" s="300"/>
      <c r="Y40" s="154"/>
      <c r="Z40" s="154"/>
      <c r="AA40" s="300"/>
      <c r="AB40" s="154"/>
      <c r="AC40" s="154"/>
      <c r="AD40" s="300"/>
      <c r="AE40" s="154"/>
      <c r="AF40" s="154"/>
      <c r="AG40" s="300"/>
      <c r="AH40" s="154"/>
      <c r="AI40" s="154"/>
      <c r="AJ40" s="300"/>
      <c r="AK40" s="154"/>
      <c r="AL40" s="154"/>
      <c r="AM40" s="300"/>
      <c r="AN40" s="154"/>
      <c r="AO40" s="154"/>
      <c r="AP40" s="300"/>
      <c r="AQ40" s="154"/>
      <c r="AR40" s="154"/>
      <c r="AS40" s="300"/>
      <c r="AT40" s="154"/>
      <c r="AU40" s="154"/>
      <c r="AV40" s="300"/>
      <c r="AW40" s="154"/>
      <c r="AX40" s="154"/>
      <c r="AY40" s="300"/>
      <c r="AZ40" s="154"/>
      <c r="BA40" s="154"/>
      <c r="BB40" s="300"/>
      <c r="BC40" s="154"/>
      <c r="BD40" s="154"/>
      <c r="BE40" s="300"/>
      <c r="BF40" s="154"/>
      <c r="BG40" s="154"/>
      <c r="BH40" s="300"/>
      <c r="BI40" s="154"/>
      <c r="BJ40" s="154"/>
      <c r="BK40" s="300"/>
      <c r="BL40" s="154"/>
      <c r="BM40" s="154"/>
      <c r="BN40" s="300"/>
      <c r="BO40" s="154"/>
      <c r="BP40" s="154"/>
      <c r="BQ40" s="300"/>
      <c r="BR40" s="154"/>
      <c r="BS40" s="154"/>
      <c r="BT40" s="300"/>
      <c r="BU40" s="154"/>
      <c r="BV40" s="154"/>
      <c r="BW40" s="300"/>
      <c r="BX40" s="154"/>
      <c r="BY40" s="154"/>
    </row>
    <row r="41" spans="1:120">
      <c r="A41" s="132" t="s">
        <v>69</v>
      </c>
      <c r="C41" s="294"/>
      <c r="D41" s="27"/>
      <c r="E41" s="120">
        <v>0.48</v>
      </c>
      <c r="F41" s="294"/>
      <c r="G41" s="27"/>
      <c r="H41" s="120">
        <v>0.55000000000000004</v>
      </c>
      <c r="I41" s="294"/>
      <c r="J41" s="27"/>
      <c r="K41" s="120">
        <v>0.55000000000000004</v>
      </c>
      <c r="L41" s="294"/>
      <c r="M41" s="27"/>
      <c r="N41" s="120">
        <v>0.39</v>
      </c>
      <c r="O41" s="289"/>
      <c r="P41" s="27"/>
      <c r="Q41" s="108">
        <v>1.97</v>
      </c>
      <c r="R41" s="294"/>
      <c r="S41" s="27"/>
      <c r="T41" s="120">
        <v>0.52</v>
      </c>
      <c r="U41" s="294"/>
      <c r="V41" s="27"/>
      <c r="W41" s="120">
        <v>0.39</v>
      </c>
      <c r="X41" s="294"/>
      <c r="Y41" s="27"/>
      <c r="Z41" s="120">
        <v>0.52</v>
      </c>
      <c r="AA41" s="294"/>
      <c r="AB41" s="27"/>
      <c r="AC41" s="120">
        <v>0.49</v>
      </c>
      <c r="AD41" s="289"/>
      <c r="AE41" s="27"/>
      <c r="AF41" s="108">
        <v>1.92</v>
      </c>
      <c r="AG41" s="294"/>
      <c r="AH41" s="27"/>
      <c r="AI41" s="120">
        <v>0.57999999999999996</v>
      </c>
      <c r="AJ41" s="294"/>
      <c r="AK41" s="27"/>
      <c r="AL41" s="120">
        <v>0.63</v>
      </c>
      <c r="AM41" s="294"/>
      <c r="AN41" s="27"/>
      <c r="AO41" s="120">
        <v>0.65</v>
      </c>
      <c r="AP41" s="294"/>
      <c r="AQ41" s="27"/>
      <c r="AR41" s="120">
        <v>1.61</v>
      </c>
      <c r="AS41" s="294"/>
      <c r="AT41" s="27"/>
      <c r="AU41" s="108">
        <v>3.46</v>
      </c>
      <c r="AV41" s="294"/>
      <c r="AW41" s="27"/>
      <c r="AX41" s="120">
        <v>0.65</v>
      </c>
      <c r="AY41" s="301"/>
      <c r="AZ41" s="27"/>
      <c r="BA41" s="120">
        <v>0.67914641855160385</v>
      </c>
      <c r="BB41" s="301"/>
      <c r="BC41" s="27"/>
      <c r="BD41" s="120">
        <v>0.75</v>
      </c>
      <c r="BE41" s="301"/>
      <c r="BF41" s="27"/>
      <c r="BG41" s="120">
        <v>0.81</v>
      </c>
      <c r="BH41" s="294"/>
      <c r="BI41" s="27"/>
      <c r="BJ41" s="108">
        <v>2.8794229436189349</v>
      </c>
      <c r="BK41" s="301"/>
      <c r="BL41" s="27"/>
      <c r="BM41" s="120">
        <v>0.75</v>
      </c>
      <c r="BN41" s="301"/>
      <c r="BO41" s="27"/>
      <c r="BP41" s="120">
        <v>0.76</v>
      </c>
      <c r="BQ41" s="301"/>
      <c r="BR41" s="27"/>
      <c r="BS41" s="120">
        <v>0.84</v>
      </c>
      <c r="BT41" s="301"/>
      <c r="BU41" s="27"/>
      <c r="BV41" s="120">
        <v>0.83264727033885155</v>
      </c>
      <c r="BW41" s="294"/>
      <c r="BX41" s="27"/>
      <c r="BY41" s="108">
        <v>3.1772122938642378</v>
      </c>
    </row>
    <row r="42" spans="1:120">
      <c r="A42" s="131" t="s">
        <v>70</v>
      </c>
      <c r="C42" s="294"/>
      <c r="E42" s="109">
        <v>0.47</v>
      </c>
      <c r="F42" s="294"/>
      <c r="H42" s="109">
        <v>0.53</v>
      </c>
      <c r="I42" s="294"/>
      <c r="K42" s="109">
        <v>0.53</v>
      </c>
      <c r="L42" s="294"/>
      <c r="N42" s="109">
        <v>0.38</v>
      </c>
      <c r="O42" s="289"/>
      <c r="Q42" s="109">
        <v>1.91</v>
      </c>
      <c r="R42" s="294"/>
      <c r="T42" s="109">
        <v>0.51</v>
      </c>
      <c r="U42" s="294"/>
      <c r="W42" s="109">
        <v>0.38</v>
      </c>
      <c r="X42" s="294"/>
      <c r="Z42" s="109">
        <v>0.51</v>
      </c>
      <c r="AA42" s="294"/>
      <c r="AC42" s="109">
        <v>0.48</v>
      </c>
      <c r="AD42" s="289"/>
      <c r="AF42" s="109">
        <v>1.88</v>
      </c>
      <c r="AG42" s="294"/>
      <c r="AI42" s="109">
        <v>0.56999999999999995</v>
      </c>
      <c r="AJ42" s="294"/>
      <c r="AL42" s="109">
        <v>0.63</v>
      </c>
      <c r="AM42" s="294"/>
      <c r="AO42" s="109">
        <v>0.64</v>
      </c>
      <c r="AP42" s="294"/>
      <c r="AR42" s="109">
        <v>1.59</v>
      </c>
      <c r="AS42" s="294"/>
      <c r="AU42" s="109">
        <v>3.41</v>
      </c>
      <c r="AV42" s="294"/>
      <c r="AX42" s="109">
        <v>0.64</v>
      </c>
      <c r="AY42" s="301"/>
      <c r="BA42" s="109">
        <v>0.67441424522086169</v>
      </c>
      <c r="BB42" s="301"/>
      <c r="BD42" s="109">
        <v>0.74</v>
      </c>
      <c r="BE42" s="301"/>
      <c r="BG42" s="109">
        <v>0.79</v>
      </c>
      <c r="BH42" s="294"/>
      <c r="BJ42" s="109">
        <v>2.8481961678406895</v>
      </c>
      <c r="BK42" s="301"/>
      <c r="BM42" s="109">
        <v>0.73</v>
      </c>
      <c r="BN42" s="301"/>
      <c r="BP42" s="109">
        <v>0.75</v>
      </c>
      <c r="BQ42" s="301"/>
      <c r="BS42" s="109">
        <v>0.83</v>
      </c>
      <c r="BT42" s="301"/>
      <c r="BV42" s="109">
        <v>0.81770752068805475</v>
      </c>
      <c r="BW42" s="294"/>
      <c r="BY42" s="109">
        <v>3.1276808524503505</v>
      </c>
      <c r="CA42" s="221"/>
      <c r="CB42" s="221"/>
    </row>
    <row r="43" spans="1:120">
      <c r="A43" s="131"/>
      <c r="C43" s="294"/>
      <c r="E43" s="109"/>
      <c r="F43" s="294"/>
      <c r="H43" s="109"/>
      <c r="I43" s="294"/>
      <c r="K43" s="109"/>
      <c r="L43" s="294"/>
      <c r="N43" s="109"/>
      <c r="O43" s="289"/>
      <c r="Q43" s="109"/>
      <c r="R43" s="294"/>
      <c r="T43" s="109"/>
      <c r="U43" s="294"/>
      <c r="W43" s="109"/>
      <c r="X43" s="294"/>
      <c r="Z43" s="109"/>
      <c r="AA43" s="294"/>
      <c r="AC43" s="109"/>
      <c r="AD43" s="289"/>
      <c r="AF43" s="109"/>
      <c r="AG43" s="294"/>
      <c r="AI43" s="109"/>
      <c r="AJ43" s="294"/>
      <c r="AL43" s="109"/>
      <c r="AM43" s="294"/>
      <c r="AO43" s="109"/>
      <c r="AP43" s="294"/>
      <c r="AR43" s="109"/>
      <c r="AS43" s="294"/>
      <c r="AU43" s="109"/>
      <c r="AV43" s="294"/>
      <c r="AX43" s="109"/>
      <c r="AY43" s="301"/>
      <c r="BA43" s="202"/>
      <c r="BB43" s="302"/>
      <c r="BD43" s="202"/>
      <c r="BE43" s="302"/>
      <c r="BG43" s="202"/>
      <c r="BH43" s="294"/>
      <c r="BJ43" s="109"/>
      <c r="BK43" s="302"/>
      <c r="BM43" s="202"/>
      <c r="BN43" s="302"/>
      <c r="BP43" s="202"/>
      <c r="BQ43" s="302"/>
      <c r="BS43" s="202"/>
      <c r="BT43" s="302"/>
      <c r="BV43" s="202"/>
      <c r="BW43" s="294"/>
      <c r="BY43" s="109"/>
      <c r="CB43" s="221"/>
      <c r="CC43" s="221"/>
    </row>
    <row r="44" spans="1:120">
      <c r="A44" s="51" t="s">
        <v>71</v>
      </c>
      <c r="C44" s="294"/>
      <c r="D44" s="27"/>
      <c r="E44" s="133">
        <v>0.1075</v>
      </c>
      <c r="F44" s="294"/>
      <c r="G44" s="27"/>
      <c r="H44" s="133">
        <v>0.1075</v>
      </c>
      <c r="I44" s="294"/>
      <c r="J44" s="27"/>
      <c r="K44" s="133">
        <v>0.1075</v>
      </c>
      <c r="L44" s="294"/>
      <c r="M44" s="27"/>
      <c r="N44" s="133">
        <v>0.1075</v>
      </c>
      <c r="P44" s="27"/>
      <c r="Q44" s="133">
        <v>0.43</v>
      </c>
      <c r="R44" s="294"/>
      <c r="S44" s="27"/>
      <c r="T44" s="133">
        <v>0.125</v>
      </c>
      <c r="U44" s="294"/>
      <c r="V44" s="27"/>
      <c r="W44" s="133">
        <v>0.125</v>
      </c>
      <c r="X44" s="294"/>
      <c r="Y44" s="27"/>
      <c r="Z44" s="133">
        <v>0.125</v>
      </c>
      <c r="AA44" s="294"/>
      <c r="AB44" s="27"/>
      <c r="AC44" s="133">
        <v>0.125</v>
      </c>
      <c r="AE44" s="27"/>
      <c r="AF44" s="133">
        <v>0.5</v>
      </c>
      <c r="AG44" s="294"/>
      <c r="AH44" s="27"/>
      <c r="AI44" s="133">
        <v>0.13750000000000001</v>
      </c>
      <c r="AJ44" s="294"/>
      <c r="AK44" s="27"/>
      <c r="AL44" s="133">
        <v>0.13750000000000001</v>
      </c>
      <c r="AM44" s="294"/>
      <c r="AN44" s="27"/>
      <c r="AO44" s="133">
        <v>0.13750000000000001</v>
      </c>
      <c r="AP44" s="294"/>
      <c r="AQ44" s="27"/>
      <c r="AR44" s="133">
        <v>0.13750000000000001</v>
      </c>
      <c r="AS44" s="294"/>
      <c r="AT44" s="27"/>
      <c r="AU44" s="133">
        <f>SUM(AI44:AR44)</f>
        <v>0.55000000000000004</v>
      </c>
      <c r="AV44" s="294"/>
      <c r="AW44" s="27"/>
      <c r="AX44" s="133">
        <v>0.1525</v>
      </c>
      <c r="AY44" s="303"/>
      <c r="AZ44" s="27"/>
      <c r="BA44" s="133">
        <v>0.1525</v>
      </c>
      <c r="BB44" s="303"/>
      <c r="BC44" s="27"/>
      <c r="BD44" s="133">
        <v>0.1525</v>
      </c>
      <c r="BE44" s="303"/>
      <c r="BF44" s="27"/>
      <c r="BG44" s="133">
        <v>0.1525</v>
      </c>
      <c r="BH44" s="294"/>
      <c r="BI44" s="27"/>
      <c r="BJ44" s="133">
        <f>SUM(AX44:BG44)</f>
        <v>0.61</v>
      </c>
      <c r="BK44" s="303"/>
      <c r="BL44" s="27"/>
      <c r="BM44" s="133">
        <v>0.17</v>
      </c>
      <c r="BN44" s="303"/>
      <c r="BO44" s="27"/>
      <c r="BP44" s="133">
        <v>0.17</v>
      </c>
      <c r="BQ44" s="303"/>
      <c r="BR44" s="27"/>
      <c r="BS44" s="133">
        <v>0.17</v>
      </c>
      <c r="BT44" s="303"/>
      <c r="BU44" s="27"/>
      <c r="BV44" s="133">
        <v>0.17</v>
      </c>
      <c r="BW44" s="294"/>
      <c r="BX44" s="27"/>
      <c r="BY44" s="133">
        <f>SUM(BM44:BV44)</f>
        <v>0.68</v>
      </c>
      <c r="CA44" s="109"/>
      <c r="CB44" s="221"/>
      <c r="CC44" s="221"/>
      <c r="CE44" s="109"/>
      <c r="CF44" s="1"/>
      <c r="CH44" s="109"/>
      <c r="CI44" s="1"/>
      <c r="CK44" s="109"/>
      <c r="CL44" s="131"/>
      <c r="CM44" s="131"/>
      <c r="CO44" s="109"/>
      <c r="CS44" s="109"/>
      <c r="CW44" s="109"/>
      <c r="CZ44" s="109"/>
      <c r="DC44" s="109"/>
      <c r="DF44" s="109"/>
      <c r="DI44" s="109"/>
      <c r="DM44" s="109"/>
      <c r="DP44" s="109"/>
    </row>
    <row r="45" spans="1:120">
      <c r="A45" s="131"/>
      <c r="C45" s="304"/>
      <c r="D45" s="121"/>
      <c r="E45" s="121"/>
      <c r="F45" s="304"/>
      <c r="G45" s="121"/>
      <c r="H45" s="121"/>
      <c r="I45" s="304"/>
      <c r="J45" s="121"/>
      <c r="K45" s="121"/>
      <c r="L45" s="304"/>
      <c r="M45" s="121"/>
      <c r="N45" s="121"/>
      <c r="O45" s="304"/>
      <c r="P45" s="121"/>
      <c r="Q45" s="121"/>
      <c r="R45" s="304"/>
      <c r="S45" s="121"/>
      <c r="T45" s="121"/>
      <c r="U45" s="304"/>
      <c r="V45" s="121"/>
      <c r="W45" s="121"/>
      <c r="X45" s="304"/>
      <c r="Y45" s="121"/>
      <c r="Z45" s="121"/>
      <c r="AA45" s="304"/>
      <c r="AB45" s="121"/>
      <c r="AC45" s="121"/>
      <c r="AD45" s="304"/>
      <c r="AE45" s="121"/>
      <c r="AF45" s="121"/>
      <c r="AG45" s="304"/>
      <c r="AH45" s="121"/>
      <c r="AI45" s="121"/>
      <c r="AJ45" s="304"/>
      <c r="AK45" s="121"/>
      <c r="AL45" s="121"/>
      <c r="AM45" s="304"/>
      <c r="AN45" s="121"/>
      <c r="AO45" s="121"/>
      <c r="AP45" s="304"/>
      <c r="AQ45" s="121"/>
      <c r="AR45" s="121"/>
      <c r="AS45" s="304"/>
      <c r="AT45" s="121"/>
      <c r="AU45" s="121"/>
      <c r="AV45" s="304"/>
      <c r="AW45" s="121"/>
      <c r="AX45" s="121"/>
      <c r="AY45" s="304"/>
      <c r="AZ45" s="121"/>
      <c r="BA45" s="121"/>
      <c r="BB45" s="304"/>
      <c r="BC45" s="121"/>
      <c r="BD45" s="121"/>
      <c r="BE45" s="304"/>
      <c r="BF45" s="121"/>
      <c r="BG45" s="121"/>
      <c r="BH45" s="304"/>
      <c r="BI45" s="121"/>
      <c r="BJ45" s="121"/>
      <c r="BK45" s="304"/>
      <c r="BL45" s="121"/>
      <c r="BM45" s="121"/>
      <c r="BN45" s="304"/>
      <c r="BO45" s="121"/>
      <c r="BP45" s="121"/>
      <c r="BQ45" s="304"/>
      <c r="BR45" s="121"/>
      <c r="BS45" s="121"/>
      <c r="BT45" s="304"/>
      <c r="BU45" s="121"/>
      <c r="BV45" s="121"/>
      <c r="BW45" s="304"/>
      <c r="BX45" s="121"/>
      <c r="BY45" s="121"/>
    </row>
    <row r="46" spans="1:120" ht="12.75" customHeight="1">
      <c r="A46" s="12" t="s">
        <v>72</v>
      </c>
      <c r="C46" s="289"/>
      <c r="D46" s="27"/>
      <c r="E46" s="98">
        <v>162656.20161116979</v>
      </c>
      <c r="F46" s="289"/>
      <c r="G46" s="27"/>
      <c r="H46" s="98">
        <v>177023.0440488302</v>
      </c>
      <c r="I46" s="289"/>
      <c r="J46" s="27"/>
      <c r="K46" s="98">
        <v>168941.73954617485</v>
      </c>
      <c r="L46" s="289"/>
      <c r="M46" s="27"/>
      <c r="N46" s="98">
        <v>154059.1390952775</v>
      </c>
      <c r="P46" s="27"/>
      <c r="Q46" s="98">
        <v>662680.12451533193</v>
      </c>
      <c r="R46" s="289"/>
      <c r="S46" s="27"/>
      <c r="T46" s="98">
        <v>160018.99631607195</v>
      </c>
      <c r="U46" s="289"/>
      <c r="V46" s="27"/>
      <c r="W46" s="98">
        <v>182795.10936081066</v>
      </c>
      <c r="X46" s="289"/>
      <c r="Y46" s="27"/>
      <c r="Z46" s="98">
        <v>188818.54226502331</v>
      </c>
      <c r="AA46" s="289"/>
      <c r="AB46" s="27"/>
      <c r="AC46" s="98">
        <v>186585.52088811662</v>
      </c>
      <c r="AE46" s="27"/>
      <c r="AF46" s="98">
        <v>718218.55559265695</v>
      </c>
      <c r="AG46" s="289"/>
      <c r="AH46" s="27"/>
      <c r="AI46" s="98">
        <v>178991.62916187334</v>
      </c>
      <c r="AJ46" s="289"/>
      <c r="AK46" s="27"/>
      <c r="AL46" s="98">
        <v>185959.65513393274</v>
      </c>
      <c r="AM46" s="289"/>
      <c r="AN46" s="27"/>
      <c r="AO46" s="98">
        <f>AO79</f>
        <v>194994</v>
      </c>
      <c r="AP46" s="289"/>
      <c r="AQ46" s="27"/>
      <c r="AR46" s="98">
        <f>AR79</f>
        <v>202992</v>
      </c>
      <c r="AS46" s="289"/>
      <c r="AT46" s="27"/>
      <c r="AU46" s="98">
        <f>AU79</f>
        <v>762938</v>
      </c>
      <c r="AV46" s="289"/>
      <c r="AW46" s="27"/>
      <c r="AX46" s="98">
        <f>AX79</f>
        <v>181878.99978000013</v>
      </c>
      <c r="AY46" s="305"/>
      <c r="AZ46" s="27"/>
      <c r="BA46" s="98">
        <f>BA79</f>
        <v>198413.81</v>
      </c>
      <c r="BB46" s="305"/>
      <c r="BC46" s="27"/>
      <c r="BD46" s="207">
        <f>BD79</f>
        <v>212961</v>
      </c>
      <c r="BE46" s="305"/>
      <c r="BF46" s="27"/>
      <c r="BG46" s="207">
        <f>BG79</f>
        <v>220682</v>
      </c>
      <c r="BH46" s="289"/>
      <c r="BI46" s="27"/>
      <c r="BJ46" s="98">
        <f>BJ79</f>
        <v>813936</v>
      </c>
      <c r="BK46" s="305"/>
      <c r="BL46" s="27"/>
      <c r="BM46" s="207">
        <f>BM79</f>
        <v>209734</v>
      </c>
      <c r="BN46" s="305"/>
      <c r="BO46" s="27"/>
      <c r="BP46" s="207">
        <f>BP79</f>
        <v>217270.07389</v>
      </c>
      <c r="BQ46" s="305"/>
      <c r="BR46" s="27"/>
      <c r="BS46" s="207">
        <f>BS79</f>
        <v>228907</v>
      </c>
      <c r="BT46" s="305"/>
      <c r="BU46" s="27"/>
      <c r="BV46" s="207">
        <f>BV79</f>
        <v>231657.32608841348</v>
      </c>
      <c r="BW46" s="289"/>
      <c r="BX46" s="27"/>
      <c r="BY46" s="98">
        <f>BY79</f>
        <v>887568.3260884136</v>
      </c>
      <c r="CA46" s="221"/>
      <c r="CB46" s="221"/>
    </row>
    <row r="47" spans="1:120" ht="15.6">
      <c r="A47" s="10" t="s">
        <v>73</v>
      </c>
      <c r="E47" s="87">
        <v>0.17192811280672357</v>
      </c>
      <c r="H47" s="87">
        <v>0.1791502744071406</v>
      </c>
      <c r="K47" s="87">
        <v>0.16632429412945954</v>
      </c>
      <c r="N47" s="87">
        <v>0.14367475857010595</v>
      </c>
      <c r="O47" s="315"/>
      <c r="Q47" s="87">
        <v>0.16475518676552073</v>
      </c>
      <c r="T47" s="87">
        <v>0.14976839786125412</v>
      </c>
      <c r="W47" s="87">
        <v>0.16859346983572826</v>
      </c>
      <c r="Z47" s="87">
        <v>0.17055162711857214</v>
      </c>
      <c r="AC47" s="87">
        <v>0.16968233651227013</v>
      </c>
      <c r="AD47" s="315"/>
      <c r="AF47" s="87">
        <v>0.16475928448778726</v>
      </c>
      <c r="AI47" s="87">
        <v>0.16438910860631725</v>
      </c>
      <c r="AL47" s="87">
        <v>0.16820951434245909</v>
      </c>
      <c r="AO47" s="87">
        <f>AO46/AO8</f>
        <v>0.17168108245171651</v>
      </c>
      <c r="AR47" s="87">
        <f>AR46/AR8</f>
        <v>0.17709179387098659</v>
      </c>
      <c r="AU47" s="87">
        <f>AU46/AU8</f>
        <v>0.17041703969364433</v>
      </c>
      <c r="AX47" s="87">
        <f>AX46/AX8</f>
        <v>0.16077886400462513</v>
      </c>
      <c r="AY47" s="285"/>
      <c r="BA47" s="87">
        <f>BA46/BA8</f>
        <v>0.16868881630182314</v>
      </c>
      <c r="BB47" s="285"/>
      <c r="BD47" s="87">
        <f>BD46/BD8</f>
        <v>0.17586287184230875</v>
      </c>
      <c r="BE47" s="285"/>
      <c r="BG47" s="87">
        <f>BG46/BG8</f>
        <v>0.17672357773455002</v>
      </c>
      <c r="BJ47" s="87">
        <f>BJ46/BJ8</f>
        <v>0.17073887454514494</v>
      </c>
      <c r="BK47" s="285"/>
      <c r="BM47" s="87">
        <f>BM46/BM8</f>
        <v>0.17263109028862664</v>
      </c>
      <c r="BN47" s="285"/>
      <c r="BP47" s="87">
        <f>BP46/BP8</f>
        <v>0.17320388729275249</v>
      </c>
      <c r="BQ47" s="285"/>
      <c r="BS47" s="87">
        <f>BS46/BS8</f>
        <v>0.17727454720477798</v>
      </c>
      <c r="BT47" s="285"/>
      <c r="BV47" s="87">
        <f>BV46/BV8</f>
        <v>0.17559401891672072</v>
      </c>
      <c r="BY47" s="87">
        <f>BY46/BY8</f>
        <v>0.17472233612029214</v>
      </c>
    </row>
    <row r="48" spans="1:120">
      <c r="A48" s="12"/>
      <c r="D48" s="27"/>
      <c r="E48" s="88"/>
      <c r="G48" s="27"/>
      <c r="H48" s="88"/>
      <c r="J48" s="27"/>
      <c r="K48" s="88"/>
      <c r="M48" s="27"/>
      <c r="N48" s="88"/>
      <c r="P48" s="27"/>
      <c r="Q48" s="90"/>
      <c r="S48" s="27"/>
      <c r="T48" s="88"/>
      <c r="V48" s="27"/>
      <c r="W48" s="88"/>
      <c r="Y48" s="27"/>
      <c r="Z48" s="88"/>
      <c r="AB48" s="27"/>
      <c r="AC48" s="88"/>
      <c r="AE48" s="27"/>
      <c r="AF48" s="90"/>
      <c r="AH48" s="27"/>
      <c r="AI48" s="88"/>
      <c r="AK48" s="27"/>
      <c r="AL48" s="88"/>
      <c r="AN48" s="27"/>
      <c r="AO48" s="88"/>
      <c r="AQ48" s="27"/>
      <c r="AR48" s="88"/>
      <c r="AT48" s="27"/>
      <c r="AU48" s="90"/>
      <c r="AW48" s="27"/>
      <c r="AX48" s="88"/>
      <c r="AZ48" s="27"/>
      <c r="BA48" s="88"/>
      <c r="BC48" s="27"/>
      <c r="BD48" s="88"/>
      <c r="BF48" s="27"/>
      <c r="BG48" s="88"/>
      <c r="BI48" s="27"/>
      <c r="BJ48" s="90"/>
      <c r="BL48" s="27"/>
      <c r="BM48" s="88"/>
      <c r="BO48" s="27"/>
      <c r="BP48" s="88"/>
      <c r="BR48" s="27"/>
      <c r="BS48" s="88"/>
      <c r="BU48" s="27"/>
      <c r="BV48" s="88"/>
      <c r="BX48" s="27"/>
      <c r="BY48" s="90"/>
    </row>
    <row r="49" spans="1:122" s="104" customFormat="1" ht="15.6">
      <c r="A49" s="10" t="s">
        <v>74</v>
      </c>
      <c r="B49" s="310"/>
      <c r="C49" s="310"/>
      <c r="E49" s="139">
        <v>0.59</v>
      </c>
      <c r="F49" s="310"/>
      <c r="H49" s="139">
        <v>0.66</v>
      </c>
      <c r="I49" s="310"/>
      <c r="K49" s="139">
        <v>0.66</v>
      </c>
      <c r="L49" s="310"/>
      <c r="N49" s="139">
        <v>0.54</v>
      </c>
      <c r="O49" s="310"/>
      <c r="P49" s="139"/>
      <c r="Q49" s="139">
        <v>2.4500000000000002</v>
      </c>
      <c r="R49" s="310"/>
      <c r="T49" s="139">
        <v>0.6</v>
      </c>
      <c r="U49" s="310"/>
      <c r="W49" s="139">
        <v>0.7</v>
      </c>
      <c r="X49" s="310"/>
      <c r="Z49" s="139">
        <v>0.75</v>
      </c>
      <c r="AA49" s="310"/>
      <c r="AC49" s="139">
        <v>0.7</v>
      </c>
      <c r="AD49" s="310"/>
      <c r="AE49" s="139"/>
      <c r="AF49" s="139">
        <v>2.74</v>
      </c>
      <c r="AG49" s="310"/>
      <c r="AI49" s="139">
        <v>0.68</v>
      </c>
      <c r="AJ49" s="310"/>
      <c r="AL49" s="139">
        <v>0.72</v>
      </c>
      <c r="AM49" s="310"/>
      <c r="AO49" s="139">
        <f>AO97</f>
        <v>0.76347133142793622</v>
      </c>
      <c r="AP49" s="310"/>
      <c r="AR49" s="139">
        <f>AR97</f>
        <v>0.82288895545580398</v>
      </c>
      <c r="AS49" s="310"/>
      <c r="AT49" s="139"/>
      <c r="AU49" s="139">
        <f>AU97</f>
        <v>2.9839419699114864</v>
      </c>
      <c r="AV49" s="310"/>
      <c r="AX49" s="139">
        <f>AX97</f>
        <v>0.72721875941543079</v>
      </c>
      <c r="AY49" s="306"/>
      <c r="BA49" s="139">
        <f>BA97</f>
        <v>0.78592789483163084</v>
      </c>
      <c r="BB49" s="306"/>
      <c r="BD49" s="139">
        <f>BD97</f>
        <v>0.85450433336862064</v>
      </c>
      <c r="BE49" s="306"/>
      <c r="BG49" s="139">
        <f>BG97</f>
        <v>0.90732718165270387</v>
      </c>
      <c r="BH49" s="310"/>
      <c r="BI49" s="139"/>
      <c r="BJ49" s="139">
        <f>BJ97</f>
        <v>3.2750014526736235</v>
      </c>
      <c r="BK49" s="306"/>
      <c r="BM49" s="139">
        <f>BM97</f>
        <v>0.84099066280714307</v>
      </c>
      <c r="BN49" s="306"/>
      <c r="BP49" s="139">
        <f>BP97</f>
        <v>0.8770359395857894</v>
      </c>
      <c r="BQ49" s="306"/>
      <c r="BS49" s="139">
        <f>BS97</f>
        <v>0.96850699068996382</v>
      </c>
      <c r="BT49" s="306"/>
      <c r="BV49" s="139">
        <f>BV97</f>
        <v>0.97068494189594301</v>
      </c>
      <c r="BW49" s="310"/>
      <c r="BX49" s="139"/>
      <c r="BY49" s="139">
        <f>BY97</f>
        <v>3.6533766655701703</v>
      </c>
      <c r="BZ49" s="240"/>
      <c r="CA49" s="221"/>
      <c r="CB49" s="221"/>
      <c r="CC49" s="240"/>
      <c r="CD49" s="240"/>
      <c r="CE49" s="240"/>
      <c r="CF49" s="240"/>
      <c r="CG49" s="240"/>
      <c r="CH49" s="240"/>
      <c r="CI49" s="240"/>
      <c r="CJ49" s="240"/>
      <c r="CK49" s="240"/>
      <c r="CL49" s="240"/>
      <c r="CM49" s="240"/>
      <c r="CN49" s="240"/>
      <c r="CO49" s="240"/>
      <c r="CP49" s="240"/>
      <c r="CQ49" s="240"/>
      <c r="CR49" s="240"/>
      <c r="CS49" s="240"/>
      <c r="CT49" s="240"/>
      <c r="CU49" s="240"/>
      <c r="CV49" s="240"/>
      <c r="CW49" s="240"/>
      <c r="CX49" s="240"/>
      <c r="CY49" s="240"/>
      <c r="CZ49" s="240"/>
      <c r="DA49" s="240"/>
      <c r="DB49" s="240"/>
      <c r="DC49" s="240"/>
      <c r="DD49" s="240"/>
      <c r="DE49" s="240"/>
      <c r="DF49" s="240"/>
      <c r="DG49" s="240"/>
      <c r="DH49" s="240"/>
      <c r="DI49" s="240"/>
      <c r="DJ49" s="240"/>
      <c r="DK49" s="240"/>
      <c r="DL49" s="240"/>
      <c r="DM49" s="240"/>
      <c r="DN49" s="240"/>
      <c r="DO49" s="240"/>
      <c r="DP49" s="240"/>
      <c r="DQ49" s="240"/>
      <c r="DR49" s="240"/>
    </row>
    <row r="50" spans="1:122">
      <c r="A50" s="9"/>
      <c r="B50" s="309"/>
      <c r="C50" s="307"/>
      <c r="D50" s="160"/>
      <c r="E50" s="160"/>
      <c r="F50" s="307"/>
      <c r="G50" s="160"/>
      <c r="H50" s="160"/>
      <c r="I50" s="307"/>
      <c r="J50" s="160"/>
      <c r="K50" s="160"/>
      <c r="L50" s="307"/>
      <c r="M50" s="160"/>
      <c r="N50" s="160"/>
      <c r="O50" s="307"/>
      <c r="P50" s="160"/>
      <c r="Q50" s="160"/>
      <c r="R50" s="307"/>
      <c r="S50" s="160"/>
      <c r="T50" s="160"/>
      <c r="U50" s="307"/>
      <c r="V50" s="160"/>
      <c r="W50" s="160"/>
      <c r="X50" s="307"/>
      <c r="Y50" s="160"/>
      <c r="Z50" s="160"/>
      <c r="AA50" s="307"/>
      <c r="AB50" s="160"/>
      <c r="AC50" s="160"/>
      <c r="AD50" s="307"/>
      <c r="AE50" s="160"/>
      <c r="AF50" s="160"/>
      <c r="AG50" s="307"/>
      <c r="AH50" s="160"/>
      <c r="AI50" s="160"/>
      <c r="AJ50" s="307"/>
      <c r="AK50" s="160"/>
      <c r="AL50" s="160"/>
      <c r="AM50" s="307"/>
      <c r="AN50" s="160"/>
      <c r="AO50" s="160"/>
      <c r="AP50" s="307"/>
      <c r="AQ50" s="160"/>
      <c r="AR50" s="160"/>
      <c r="AS50" s="307"/>
      <c r="AT50" s="160"/>
      <c r="AU50" s="160"/>
      <c r="AV50" s="307"/>
      <c r="AW50" s="160"/>
      <c r="AX50" s="160"/>
      <c r="AY50" s="307"/>
      <c r="AZ50" s="160"/>
      <c r="BA50" s="160"/>
      <c r="BB50" s="307"/>
      <c r="BC50" s="160"/>
      <c r="BD50" s="160"/>
      <c r="BE50" s="307"/>
      <c r="BF50" s="160"/>
      <c r="BG50" s="160"/>
      <c r="BH50" s="307"/>
      <c r="BI50" s="160"/>
      <c r="BJ50" s="160"/>
      <c r="BK50" s="307"/>
      <c r="BL50" s="160"/>
      <c r="BM50" s="160"/>
      <c r="BN50" s="307"/>
      <c r="BO50" s="160"/>
      <c r="BP50" s="160"/>
      <c r="BQ50" s="307"/>
      <c r="BR50" s="160"/>
      <c r="BS50" s="160"/>
      <c r="BT50" s="307"/>
      <c r="BU50" s="160"/>
      <c r="BV50" s="160"/>
      <c r="BW50" s="307"/>
      <c r="BX50" s="160"/>
      <c r="BY50" s="160"/>
    </row>
    <row r="51" spans="1:122">
      <c r="A51" s="16" t="s">
        <v>75</v>
      </c>
      <c r="C51" s="287"/>
      <c r="D51" s="30"/>
      <c r="E51" s="30"/>
      <c r="F51" s="287"/>
      <c r="G51" s="30"/>
      <c r="H51" s="30"/>
      <c r="I51" s="287"/>
      <c r="J51" s="30"/>
      <c r="K51" s="30"/>
      <c r="L51" s="287"/>
      <c r="M51" s="30"/>
      <c r="N51" s="30"/>
      <c r="O51" s="287"/>
      <c r="P51" s="30"/>
      <c r="Q51" s="30"/>
      <c r="R51" s="287"/>
      <c r="S51" s="30"/>
      <c r="T51" s="30"/>
      <c r="U51" s="287"/>
      <c r="V51" s="30"/>
      <c r="W51" s="30"/>
      <c r="X51" s="287"/>
      <c r="Y51" s="30"/>
      <c r="Z51" s="30"/>
      <c r="AA51" s="287"/>
      <c r="AB51" s="30"/>
      <c r="AC51" s="30"/>
      <c r="AD51" s="287"/>
      <c r="AE51" s="30"/>
      <c r="AF51" s="30"/>
      <c r="AG51" s="287"/>
      <c r="AH51" s="30"/>
      <c r="AI51" s="30"/>
      <c r="AJ51" s="287"/>
      <c r="AK51" s="30"/>
      <c r="AL51" s="30"/>
      <c r="AM51" s="287"/>
      <c r="AN51" s="30"/>
      <c r="AO51" s="30"/>
      <c r="AP51" s="287"/>
      <c r="AQ51" s="30"/>
      <c r="AR51" s="30"/>
      <c r="AS51" s="287"/>
      <c r="AT51" s="30"/>
      <c r="AU51" s="30"/>
      <c r="AV51" s="287"/>
      <c r="AW51" s="30"/>
      <c r="AX51" s="30"/>
      <c r="AY51" s="287"/>
      <c r="AZ51" s="30"/>
      <c r="BA51" s="30"/>
      <c r="BB51" s="287"/>
      <c r="BC51" s="30"/>
      <c r="BD51" s="30"/>
      <c r="BE51" s="287"/>
      <c r="BF51" s="30"/>
      <c r="BG51" s="30"/>
      <c r="BH51" s="287"/>
      <c r="BI51" s="30"/>
      <c r="BJ51" s="30"/>
      <c r="BK51" s="287"/>
      <c r="BL51" s="30"/>
      <c r="BM51" s="30"/>
      <c r="BN51" s="287"/>
      <c r="BO51" s="30"/>
      <c r="BP51" s="30"/>
      <c r="BQ51" s="287"/>
      <c r="BR51" s="30"/>
      <c r="BS51" s="30"/>
      <c r="BT51" s="287"/>
      <c r="BU51" s="30"/>
      <c r="BV51" s="30"/>
      <c r="BW51" s="287"/>
      <c r="BX51" s="30"/>
      <c r="BY51" s="30"/>
    </row>
    <row r="52" spans="1:122">
      <c r="A52" s="16" t="s">
        <v>76</v>
      </c>
      <c r="E52" s="30"/>
      <c r="H52" s="30"/>
      <c r="K52" s="30"/>
      <c r="N52" s="30"/>
      <c r="Q52" s="30"/>
      <c r="T52" s="30"/>
      <c r="W52" s="30"/>
      <c r="Z52" s="30"/>
      <c r="AC52" s="30"/>
      <c r="AF52" s="30"/>
      <c r="AI52" s="30"/>
      <c r="AL52" s="30"/>
      <c r="AO52" s="30"/>
      <c r="AR52" s="30"/>
      <c r="AU52" s="30"/>
      <c r="AX52" s="30"/>
      <c r="AY52" s="287"/>
      <c r="BA52" s="30"/>
      <c r="BB52" s="287"/>
      <c r="BD52" s="30"/>
      <c r="BE52" s="287"/>
      <c r="BG52" s="30"/>
      <c r="BJ52" s="30"/>
      <c r="BK52" s="287"/>
      <c r="BM52" s="30"/>
      <c r="BN52" s="287"/>
      <c r="BP52" s="30"/>
      <c r="BQ52" s="287"/>
      <c r="BS52" s="30"/>
      <c r="BT52" s="287"/>
      <c r="BV52" s="30"/>
      <c r="BY52" s="30"/>
    </row>
    <row r="53" spans="1:122">
      <c r="A53" s="127"/>
      <c r="C53" s="287"/>
      <c r="D53" s="30"/>
      <c r="E53" s="30"/>
      <c r="F53" s="287"/>
      <c r="G53" s="30"/>
      <c r="H53" s="30"/>
      <c r="I53" s="287"/>
      <c r="J53" s="30"/>
      <c r="K53" s="30"/>
      <c r="L53" s="287"/>
      <c r="M53" s="30"/>
      <c r="N53" s="30"/>
      <c r="O53" s="287"/>
      <c r="P53" s="30"/>
      <c r="Q53" s="30"/>
      <c r="R53" s="287"/>
      <c r="S53" s="30"/>
      <c r="T53" s="30"/>
      <c r="U53" s="287"/>
      <c r="V53" s="30"/>
      <c r="W53" s="30"/>
      <c r="X53" s="287"/>
      <c r="Y53" s="30"/>
      <c r="Z53" s="30"/>
      <c r="AA53" s="287"/>
      <c r="AB53" s="30"/>
      <c r="AC53" s="30"/>
      <c r="AD53" s="287"/>
      <c r="AE53" s="30"/>
      <c r="AF53" s="30"/>
      <c r="AG53" s="287"/>
      <c r="AH53" s="30"/>
      <c r="AI53" s="30"/>
      <c r="AJ53" s="287"/>
      <c r="AK53" s="30"/>
      <c r="AL53" s="30"/>
      <c r="AM53" s="287"/>
      <c r="AN53" s="30"/>
      <c r="AO53" s="30"/>
      <c r="AP53" s="287"/>
      <c r="AQ53" s="30"/>
      <c r="AR53" s="30"/>
      <c r="AS53" s="287"/>
      <c r="AT53" s="30"/>
      <c r="AU53" s="30"/>
      <c r="AV53" s="287"/>
      <c r="AW53" s="30"/>
      <c r="AX53" s="30"/>
      <c r="AY53" s="287"/>
      <c r="AZ53" s="30"/>
      <c r="BA53" s="30"/>
      <c r="BB53" s="287"/>
      <c r="BC53" s="30"/>
      <c r="BD53" s="30"/>
      <c r="BE53" s="287"/>
      <c r="BF53" s="30"/>
      <c r="BG53" s="30"/>
      <c r="BH53" s="287"/>
      <c r="BI53" s="30"/>
      <c r="BJ53" s="30"/>
      <c r="BK53" s="287"/>
      <c r="BL53" s="30"/>
      <c r="BM53" s="30"/>
      <c r="BN53" s="287"/>
      <c r="BO53" s="30"/>
      <c r="BP53" s="30"/>
      <c r="BQ53" s="287"/>
      <c r="BR53" s="30"/>
      <c r="BS53" s="30"/>
      <c r="BT53" s="287"/>
      <c r="BU53" s="30"/>
      <c r="BV53" s="30"/>
      <c r="BW53" s="287"/>
      <c r="BX53" s="30"/>
      <c r="BY53" s="30"/>
    </row>
    <row r="54" spans="1:122">
      <c r="A54" s="51" t="s">
        <v>77</v>
      </c>
      <c r="D54" s="27" t="s">
        <v>46</v>
      </c>
      <c r="E54" s="35">
        <v>127882</v>
      </c>
      <c r="G54" s="27" t="s">
        <v>46</v>
      </c>
      <c r="H54" s="35">
        <v>136903</v>
      </c>
      <c r="J54" s="27" t="s">
        <v>46</v>
      </c>
      <c r="K54" s="35">
        <v>132289</v>
      </c>
      <c r="M54" s="27" t="s">
        <v>46</v>
      </c>
      <c r="N54" s="35">
        <v>111925</v>
      </c>
      <c r="P54" s="27" t="s">
        <v>46</v>
      </c>
      <c r="Q54" s="35">
        <v>508999</v>
      </c>
      <c r="S54" s="27" t="s">
        <v>46</v>
      </c>
      <c r="T54" s="35">
        <v>133876</v>
      </c>
      <c r="V54" s="27" t="s">
        <v>46</v>
      </c>
      <c r="W54" s="35">
        <v>109683</v>
      </c>
      <c r="Y54" s="27"/>
      <c r="Z54" s="35">
        <v>130841</v>
      </c>
      <c r="AB54" s="27" t="s">
        <v>46</v>
      </c>
      <c r="AC54" s="35">
        <v>127751</v>
      </c>
      <c r="AE54" s="27" t="s">
        <v>46</v>
      </c>
      <c r="AF54" s="35">
        <v>502151</v>
      </c>
      <c r="AH54" s="27" t="s">
        <v>46</v>
      </c>
      <c r="AI54" s="35">
        <v>145112</v>
      </c>
      <c r="AK54" s="27" t="s">
        <v>46</v>
      </c>
      <c r="AL54" s="35">
        <v>157320</v>
      </c>
      <c r="AN54" s="27" t="s">
        <v>46</v>
      </c>
      <c r="AO54" s="35">
        <v>165693</v>
      </c>
      <c r="AQ54" s="27" t="s">
        <v>46</v>
      </c>
      <c r="AR54" s="35">
        <v>162732</v>
      </c>
      <c r="AT54" s="27" t="s">
        <v>46</v>
      </c>
      <c r="AU54" s="35">
        <v>630857</v>
      </c>
      <c r="AW54" s="27" t="s">
        <v>46</v>
      </c>
      <c r="AX54" s="35">
        <v>159985.99978000013</v>
      </c>
      <c r="AY54" s="287"/>
      <c r="AZ54" s="27" t="s">
        <v>46</v>
      </c>
      <c r="BA54" s="35">
        <v>170250.81</v>
      </c>
      <c r="BB54" s="287"/>
      <c r="BC54" s="27" t="s">
        <v>46</v>
      </c>
      <c r="BD54" s="107">
        <v>181650</v>
      </c>
      <c r="BE54" s="287"/>
      <c r="BF54" s="27" t="s">
        <v>46</v>
      </c>
      <c r="BG54" s="107">
        <v>190174</v>
      </c>
      <c r="BI54" s="27" t="s">
        <v>46</v>
      </c>
      <c r="BJ54" s="35">
        <v>702061</v>
      </c>
      <c r="BK54" s="287"/>
      <c r="BL54" s="27" t="s">
        <v>46</v>
      </c>
      <c r="BM54" s="107">
        <v>183702</v>
      </c>
      <c r="BN54" s="287"/>
      <c r="BO54" s="27" t="s">
        <v>46</v>
      </c>
      <c r="BP54" s="107">
        <v>179402</v>
      </c>
      <c r="BQ54" s="287"/>
      <c r="BR54" s="27" t="s">
        <v>46</v>
      </c>
      <c r="BS54" s="107">
        <v>191642</v>
      </c>
      <c r="BT54" s="287"/>
      <c r="BU54" s="27" t="s">
        <v>46</v>
      </c>
      <c r="BV54" s="107">
        <v>195461</v>
      </c>
      <c r="BX54" s="27" t="s">
        <v>46</v>
      </c>
      <c r="BY54" s="35">
        <v>750207</v>
      </c>
    </row>
    <row r="55" spans="1:122">
      <c r="A55" s="50" t="s">
        <v>78</v>
      </c>
      <c r="E55" s="30" t="s">
        <v>63</v>
      </c>
      <c r="H55" s="30" t="s">
        <v>63</v>
      </c>
      <c r="K55" s="30" t="s">
        <v>63</v>
      </c>
      <c r="N55" s="30" t="s">
        <v>63</v>
      </c>
      <c r="Q55" s="30" t="s">
        <v>63</v>
      </c>
      <c r="T55" s="30" t="s">
        <v>63</v>
      </c>
      <c r="W55" s="30">
        <v>7222</v>
      </c>
      <c r="Z55" s="30">
        <v>7068.6736000000001</v>
      </c>
      <c r="AC55" s="30">
        <v>10551</v>
      </c>
      <c r="AF55" s="30">
        <v>24842</v>
      </c>
      <c r="AI55" s="30">
        <v>1201</v>
      </c>
      <c r="AL55" s="30" t="s">
        <v>63</v>
      </c>
      <c r="AO55" s="30" t="s">
        <v>63</v>
      </c>
      <c r="AR55" s="30" t="s">
        <v>63</v>
      </c>
      <c r="AU55" s="30">
        <v>1201</v>
      </c>
      <c r="AX55" s="30" t="s">
        <v>63</v>
      </c>
      <c r="AY55" s="287"/>
      <c r="BA55" s="30" t="s">
        <v>63</v>
      </c>
      <c r="BB55" s="287"/>
      <c r="BD55" s="30" t="s">
        <v>63</v>
      </c>
      <c r="BE55" s="287"/>
      <c r="BG55" s="30" t="s">
        <v>63</v>
      </c>
      <c r="BJ55" s="30" t="s">
        <v>63</v>
      </c>
      <c r="BK55" s="287"/>
      <c r="BM55" s="30" t="s">
        <v>63</v>
      </c>
      <c r="BN55" s="287"/>
      <c r="BP55" s="30" t="s">
        <v>63</v>
      </c>
      <c r="BQ55" s="287"/>
      <c r="BS55" s="30" t="s">
        <v>63</v>
      </c>
      <c r="BT55" s="287"/>
      <c r="BV55" s="30" t="s">
        <v>63</v>
      </c>
      <c r="BY55" s="30" t="s">
        <v>63</v>
      </c>
    </row>
    <row r="56" spans="1:122">
      <c r="A56" s="51" t="s">
        <v>79</v>
      </c>
      <c r="D56" s="27"/>
      <c r="E56" s="35" t="s">
        <v>63</v>
      </c>
      <c r="G56" s="27"/>
      <c r="H56" s="35" t="s">
        <v>63</v>
      </c>
      <c r="J56" s="27"/>
      <c r="K56" s="35" t="s">
        <v>63</v>
      </c>
      <c r="M56" s="27"/>
      <c r="N56" s="35" t="s">
        <v>63</v>
      </c>
      <c r="P56" s="27"/>
      <c r="Q56" s="35" t="s">
        <v>63</v>
      </c>
      <c r="S56" s="27"/>
      <c r="T56" s="35" t="s">
        <v>63</v>
      </c>
      <c r="V56" s="27"/>
      <c r="W56" s="35" t="s">
        <v>63</v>
      </c>
      <c r="Y56" s="27"/>
      <c r="Z56" s="35">
        <v>21426.043000000001</v>
      </c>
      <c r="AB56" s="27"/>
      <c r="AC56" s="35">
        <v>11148.795888116601</v>
      </c>
      <c r="AE56" s="27"/>
      <c r="AF56" s="35">
        <v>32574.838888116603</v>
      </c>
      <c r="AH56" s="27"/>
      <c r="AI56" s="35">
        <v>802</v>
      </c>
      <c r="AK56" s="27"/>
      <c r="AL56" s="35" t="s">
        <v>63</v>
      </c>
      <c r="AN56" s="27"/>
      <c r="AO56" s="35" t="s">
        <v>63</v>
      </c>
      <c r="AQ56" s="27"/>
      <c r="AR56" s="35" t="s">
        <v>63</v>
      </c>
      <c r="AT56" s="27"/>
      <c r="AU56" s="35">
        <v>802</v>
      </c>
      <c r="AW56" s="27"/>
      <c r="AX56" s="35" t="s">
        <v>63</v>
      </c>
      <c r="AY56" s="287"/>
      <c r="AZ56" s="27"/>
      <c r="BA56" s="35" t="s">
        <v>63</v>
      </c>
      <c r="BB56" s="287"/>
      <c r="BC56" s="27"/>
      <c r="BD56" s="107" t="s">
        <v>63</v>
      </c>
      <c r="BE56" s="287"/>
      <c r="BF56" s="27"/>
      <c r="BG56" s="107" t="s">
        <v>63</v>
      </c>
      <c r="BI56" s="27"/>
      <c r="BJ56" s="35" t="s">
        <v>63</v>
      </c>
      <c r="BK56" s="287"/>
      <c r="BL56" s="27"/>
      <c r="BM56" s="107" t="s">
        <v>63</v>
      </c>
      <c r="BN56" s="287"/>
      <c r="BO56" s="27"/>
      <c r="BP56" s="107" t="s">
        <v>63</v>
      </c>
      <c r="BQ56" s="287"/>
      <c r="BR56" s="27"/>
      <c r="BS56" s="107" t="s">
        <v>63</v>
      </c>
      <c r="BT56" s="287"/>
      <c r="BU56" s="27"/>
      <c r="BV56" s="107" t="s">
        <v>63</v>
      </c>
      <c r="BX56" s="27"/>
      <c r="BY56" s="35" t="s">
        <v>63</v>
      </c>
    </row>
    <row r="57" spans="1:122">
      <c r="A57" s="50" t="s">
        <v>80</v>
      </c>
      <c r="E57" s="30">
        <v>15952.201611169799</v>
      </c>
      <c r="H57" s="30">
        <v>14337.044048830199</v>
      </c>
      <c r="K57" s="30">
        <v>13687.739546174847</v>
      </c>
      <c r="N57" s="30">
        <v>13664.231597706665</v>
      </c>
      <c r="Q57" s="30">
        <v>57641.216803881507</v>
      </c>
      <c r="T57" s="30">
        <v>11301.996316071945</v>
      </c>
      <c r="W57" s="30">
        <v>10890.612020726301</v>
      </c>
      <c r="Z57" s="30">
        <v>10515.525665023297</v>
      </c>
      <c r="AC57" s="30">
        <v>9857</v>
      </c>
      <c r="AF57" s="30">
        <v>42566</v>
      </c>
      <c r="AI57" s="30">
        <v>8142.6291618733339</v>
      </c>
      <c r="AL57" s="30">
        <v>8256.6901339327396</v>
      </c>
      <c r="AO57" s="30">
        <v>7495</v>
      </c>
      <c r="AR57" s="30">
        <v>7453</v>
      </c>
      <c r="AU57" s="30">
        <v>31348</v>
      </c>
      <c r="AX57" s="30">
        <v>6925</v>
      </c>
      <c r="AY57" s="287"/>
      <c r="BA57" s="30">
        <v>6544</v>
      </c>
      <c r="BB57" s="287"/>
      <c r="BD57" s="30">
        <v>6494</v>
      </c>
      <c r="BE57" s="287"/>
      <c r="BG57" s="30">
        <v>6493</v>
      </c>
      <c r="BJ57" s="30">
        <v>26456</v>
      </c>
      <c r="BK57" s="287"/>
      <c r="BM57" s="30">
        <v>4318</v>
      </c>
      <c r="BN57" s="287"/>
      <c r="BP57" s="30">
        <v>4315</v>
      </c>
      <c r="BQ57" s="287"/>
      <c r="BS57" s="30">
        <v>8227</v>
      </c>
      <c r="BT57" s="287"/>
      <c r="BV57" s="30">
        <v>7428</v>
      </c>
      <c r="BY57" s="30">
        <v>24288</v>
      </c>
    </row>
    <row r="58" spans="1:122">
      <c r="A58" s="51" t="s">
        <v>81</v>
      </c>
      <c r="C58" s="289"/>
      <c r="D58" s="27"/>
      <c r="E58" s="35" t="s">
        <v>63</v>
      </c>
      <c r="F58" s="289"/>
      <c r="G58" s="27"/>
      <c r="H58" s="35" t="s">
        <v>63</v>
      </c>
      <c r="I58" s="289"/>
      <c r="J58" s="27"/>
      <c r="K58" s="35" t="s">
        <v>63</v>
      </c>
      <c r="L58" s="289"/>
      <c r="M58" s="27"/>
      <c r="N58" s="35">
        <v>1176.91041</v>
      </c>
      <c r="P58" s="27"/>
      <c r="Q58" s="35">
        <v>1176.91041</v>
      </c>
      <c r="R58" s="289"/>
      <c r="S58" s="27"/>
      <c r="T58" s="35" t="s">
        <v>63</v>
      </c>
      <c r="U58" s="289"/>
      <c r="V58" s="27"/>
      <c r="W58" s="35" t="s">
        <v>63</v>
      </c>
      <c r="X58" s="289"/>
      <c r="Y58" s="27"/>
      <c r="Z58" s="35" t="s">
        <v>63</v>
      </c>
      <c r="AA58" s="289"/>
      <c r="AB58" s="27"/>
      <c r="AC58" s="35" t="s">
        <v>63</v>
      </c>
      <c r="AE58" s="27"/>
      <c r="AF58" s="35" t="s">
        <v>63</v>
      </c>
      <c r="AG58" s="289"/>
      <c r="AH58" s="27"/>
      <c r="AI58" s="35" t="s">
        <v>63</v>
      </c>
      <c r="AJ58" s="289"/>
      <c r="AK58" s="27"/>
      <c r="AL58" s="35" t="s">
        <v>63</v>
      </c>
      <c r="AM58" s="289"/>
      <c r="AN58" s="27"/>
      <c r="AO58" s="35" t="s">
        <v>63</v>
      </c>
      <c r="AP58" s="289"/>
      <c r="AQ58" s="27"/>
      <c r="AR58" s="35" t="s">
        <v>63</v>
      </c>
      <c r="AS58" s="289"/>
      <c r="AT58" s="27"/>
      <c r="AU58" s="35" t="s">
        <v>63</v>
      </c>
      <c r="AV58" s="289"/>
      <c r="AW58" s="27"/>
      <c r="AX58" s="35" t="s">
        <v>63</v>
      </c>
      <c r="AY58" s="287"/>
      <c r="AZ58" s="27"/>
      <c r="BA58" s="35" t="s">
        <v>63</v>
      </c>
      <c r="BB58" s="287"/>
      <c r="BC58" s="27"/>
      <c r="BD58" s="107" t="s">
        <v>63</v>
      </c>
      <c r="BE58" s="287"/>
      <c r="BF58" s="27"/>
      <c r="BG58" s="107" t="s">
        <v>63</v>
      </c>
      <c r="BH58" s="289"/>
      <c r="BI58" s="27"/>
      <c r="BJ58" s="35" t="s">
        <v>63</v>
      </c>
      <c r="BK58" s="287"/>
      <c r="BL58" s="27"/>
      <c r="BM58" s="107" t="s">
        <v>63</v>
      </c>
      <c r="BN58" s="287"/>
      <c r="BO58" s="27"/>
      <c r="BP58" s="107">
        <v>1310.0738899999999</v>
      </c>
      <c r="BQ58" s="287"/>
      <c r="BR58" s="27"/>
      <c r="BS58" s="107"/>
      <c r="BT58" s="287"/>
      <c r="BU58" s="27"/>
      <c r="BV58" s="107"/>
      <c r="BW58" s="289"/>
      <c r="BX58" s="27"/>
      <c r="BY58" s="35">
        <v>1310</v>
      </c>
    </row>
    <row r="59" spans="1:122">
      <c r="A59" s="50" t="s">
        <v>82</v>
      </c>
      <c r="E59" s="30" t="s">
        <v>63</v>
      </c>
      <c r="H59" s="30" t="s">
        <v>63</v>
      </c>
      <c r="K59" s="30" t="s">
        <v>63</v>
      </c>
      <c r="N59" s="30" t="s">
        <v>63</v>
      </c>
      <c r="Q59" s="30" t="s">
        <v>63</v>
      </c>
      <c r="T59" s="30" t="s">
        <v>63</v>
      </c>
      <c r="W59" s="30">
        <v>38815.497340084374</v>
      </c>
      <c r="Z59" s="30" t="s">
        <v>63</v>
      </c>
      <c r="AC59" s="30" t="s">
        <v>63</v>
      </c>
      <c r="AF59" s="30">
        <v>38814.61670454032</v>
      </c>
      <c r="AI59" s="30" t="s">
        <v>63</v>
      </c>
      <c r="AL59" s="30">
        <v>-4874.0349999999999</v>
      </c>
      <c r="AO59" s="30" t="s">
        <v>63</v>
      </c>
      <c r="AR59" s="30" t="s">
        <v>63</v>
      </c>
      <c r="AU59" s="30">
        <v>-4874</v>
      </c>
      <c r="AX59" s="30" t="s">
        <v>63</v>
      </c>
      <c r="AY59" s="287"/>
      <c r="BA59" s="30" t="s">
        <v>63</v>
      </c>
      <c r="BB59" s="287"/>
      <c r="BD59" s="30" t="s">
        <v>63</v>
      </c>
      <c r="BE59" s="287"/>
      <c r="BG59" s="30" t="s">
        <v>63</v>
      </c>
      <c r="BJ59" s="30" t="s">
        <v>63</v>
      </c>
      <c r="BK59" s="287"/>
      <c r="BM59" s="30" t="s">
        <v>63</v>
      </c>
      <c r="BN59" s="287"/>
      <c r="BP59" s="30" t="s">
        <v>63</v>
      </c>
      <c r="BQ59" s="287"/>
      <c r="BS59" s="30" t="s">
        <v>63</v>
      </c>
      <c r="BT59" s="287"/>
      <c r="BV59" s="30" t="s">
        <v>63</v>
      </c>
      <c r="BY59" s="30" t="s">
        <v>63</v>
      </c>
    </row>
    <row r="60" spans="1:122">
      <c r="A60" s="51" t="s">
        <v>83</v>
      </c>
      <c r="C60" s="289"/>
      <c r="D60" s="27"/>
      <c r="E60" s="35">
        <v>17430</v>
      </c>
      <c r="F60" s="289"/>
      <c r="G60" s="27"/>
      <c r="H60" s="35">
        <v>19689</v>
      </c>
      <c r="I60" s="289"/>
      <c r="J60" s="27"/>
      <c r="K60" s="35">
        <v>21485</v>
      </c>
      <c r="L60" s="289"/>
      <c r="M60" s="27"/>
      <c r="N60" s="35">
        <v>23364</v>
      </c>
      <c r="P60" s="27"/>
      <c r="Q60" s="35">
        <v>81968</v>
      </c>
      <c r="R60" s="289"/>
      <c r="S60" s="27"/>
      <c r="T60" s="35">
        <v>15250</v>
      </c>
      <c r="U60" s="289"/>
      <c r="V60" s="27"/>
      <c r="W60" s="35">
        <v>20442</v>
      </c>
      <c r="X60" s="289"/>
      <c r="Y60" s="27"/>
      <c r="Z60" s="35">
        <v>19202</v>
      </c>
      <c r="AA60" s="289"/>
      <c r="AB60" s="27"/>
      <c r="AC60" s="35">
        <v>22478.724999999999</v>
      </c>
      <c r="AE60" s="27"/>
      <c r="AF60" s="35">
        <v>77373</v>
      </c>
      <c r="AG60" s="289"/>
      <c r="AH60" s="27"/>
      <c r="AI60" s="35">
        <v>19704</v>
      </c>
      <c r="AJ60" s="289"/>
      <c r="AK60" s="27"/>
      <c r="AL60" s="35">
        <v>21832</v>
      </c>
      <c r="AM60" s="289"/>
      <c r="AN60" s="27"/>
      <c r="AO60" s="35">
        <v>22314</v>
      </c>
      <c r="AP60" s="289"/>
      <c r="AQ60" s="27"/>
      <c r="AR60" s="35">
        <v>24726</v>
      </c>
      <c r="AS60" s="289"/>
      <c r="AT60" s="27"/>
      <c r="AU60" s="35">
        <v>88576</v>
      </c>
      <c r="AV60" s="289"/>
      <c r="AW60" s="27"/>
      <c r="AX60" s="35">
        <v>9181</v>
      </c>
      <c r="AY60" s="287"/>
      <c r="AZ60" s="27"/>
      <c r="BA60" s="35">
        <v>18369</v>
      </c>
      <c r="BB60" s="287"/>
      <c r="BC60" s="27"/>
      <c r="BD60" s="107">
        <v>19726</v>
      </c>
      <c r="BE60" s="287"/>
      <c r="BF60" s="27"/>
      <c r="BG60" s="107">
        <v>19107</v>
      </c>
      <c r="BH60" s="289"/>
      <c r="BI60" s="27"/>
      <c r="BJ60" s="35">
        <v>66383</v>
      </c>
      <c r="BK60" s="287"/>
      <c r="BL60" s="27"/>
      <c r="BM60" s="107">
        <v>20036</v>
      </c>
      <c r="BN60" s="287"/>
      <c r="BO60" s="27"/>
      <c r="BP60" s="107">
        <v>21798</v>
      </c>
      <c r="BQ60" s="287"/>
      <c r="BR60" s="27"/>
      <c r="BS60" s="107">
        <v>22221</v>
      </c>
      <c r="BT60" s="287"/>
      <c r="BU60" s="27"/>
      <c r="BV60" s="107">
        <v>25561</v>
      </c>
      <c r="BW60" s="289"/>
      <c r="BX60" s="27"/>
      <c r="BY60" s="35">
        <v>89616</v>
      </c>
    </row>
    <row r="61" spans="1:122">
      <c r="A61" s="50" t="s">
        <v>84</v>
      </c>
      <c r="E61" s="30">
        <v>1392</v>
      </c>
      <c r="H61" s="30">
        <v>6094</v>
      </c>
      <c r="K61" s="30">
        <v>1480</v>
      </c>
      <c r="N61" s="30">
        <v>3929</v>
      </c>
      <c r="Q61" s="30">
        <v>12895</v>
      </c>
      <c r="T61" s="30">
        <v>-409</v>
      </c>
      <c r="W61" s="30">
        <v>-4258</v>
      </c>
      <c r="Z61" s="30">
        <v>-235</v>
      </c>
      <c r="AC61" s="30">
        <v>4799</v>
      </c>
      <c r="AF61" s="30">
        <v>-103</v>
      </c>
      <c r="AI61" s="30">
        <v>4030</v>
      </c>
      <c r="AL61" s="30">
        <v>3425</v>
      </c>
      <c r="AO61" s="30">
        <v>-508</v>
      </c>
      <c r="AR61" s="30">
        <v>8081</v>
      </c>
      <c r="AU61" s="30">
        <v>15028</v>
      </c>
      <c r="AX61" s="30">
        <v>5787</v>
      </c>
      <c r="AY61" s="287"/>
      <c r="BA61" s="30">
        <v>3250</v>
      </c>
      <c r="BB61" s="287"/>
      <c r="BD61" s="30">
        <v>5091</v>
      </c>
      <c r="BE61" s="287"/>
      <c r="BG61" s="30">
        <v>4908</v>
      </c>
      <c r="BJ61" s="30">
        <v>19036</v>
      </c>
      <c r="BK61" s="287"/>
      <c r="BM61" s="30">
        <v>1678</v>
      </c>
      <c r="BN61" s="287"/>
      <c r="BP61" s="30">
        <v>10445</v>
      </c>
      <c r="BQ61" s="287"/>
      <c r="BS61" s="30">
        <v>6817</v>
      </c>
      <c r="BT61" s="287"/>
      <c r="BV61" s="30">
        <v>3207</v>
      </c>
      <c r="BY61" s="30">
        <v>22147</v>
      </c>
    </row>
    <row r="62" spans="1:122">
      <c r="A62" s="51" t="s">
        <v>85</v>
      </c>
      <c r="D62" s="27"/>
      <c r="E62" s="35" t="s">
        <v>63</v>
      </c>
      <c r="G62" s="27"/>
      <c r="H62" s="35" t="s">
        <v>63</v>
      </c>
      <c r="J62" s="27"/>
      <c r="K62" s="35" t="s">
        <v>63</v>
      </c>
      <c r="M62" s="27"/>
      <c r="N62" s="35" t="s">
        <v>63</v>
      </c>
      <c r="P62" s="27"/>
      <c r="Q62" s="35" t="s">
        <v>63</v>
      </c>
      <c r="S62" s="27"/>
      <c r="T62" s="35" t="s">
        <v>63</v>
      </c>
      <c r="V62" s="27"/>
      <c r="W62" s="35" t="s">
        <v>63</v>
      </c>
      <c r="Y62" s="27"/>
      <c r="Z62" s="35" t="s">
        <v>63</v>
      </c>
      <c r="AB62" s="27"/>
      <c r="AC62" s="35" t="s">
        <v>63</v>
      </c>
      <c r="AE62" s="27"/>
      <c r="AF62" s="35" t="s">
        <v>63</v>
      </c>
      <c r="AH62" s="27"/>
      <c r="AI62" s="35" t="s">
        <v>63</v>
      </c>
      <c r="AK62" s="27"/>
      <c r="AL62" s="35" t="s">
        <v>63</v>
      </c>
      <c r="AN62" s="27"/>
      <c r="AO62" s="35" t="s">
        <v>63</v>
      </c>
      <c r="AQ62" s="27"/>
      <c r="AR62" s="35" t="s">
        <v>63</v>
      </c>
      <c r="AT62" s="27"/>
      <c r="AU62" s="35" t="s">
        <v>63</v>
      </c>
      <c r="AW62" s="27"/>
      <c r="AX62" s="35" t="s">
        <v>63</v>
      </c>
      <c r="AY62" s="287"/>
      <c r="AZ62" s="27"/>
      <c r="BA62" s="35" t="s">
        <v>63</v>
      </c>
      <c r="BB62" s="287"/>
      <c r="BC62" s="27"/>
      <c r="BD62" s="107" t="s">
        <v>63</v>
      </c>
      <c r="BE62" s="287"/>
      <c r="BF62" s="27"/>
      <c r="BG62" s="107" t="s">
        <v>63</v>
      </c>
      <c r="BI62" s="27"/>
      <c r="BJ62" s="35" t="s">
        <v>63</v>
      </c>
      <c r="BK62" s="287"/>
      <c r="BL62" s="27"/>
      <c r="BM62" s="107" t="s">
        <v>63</v>
      </c>
      <c r="BN62" s="287"/>
      <c r="BO62" s="27"/>
      <c r="BP62" s="107" t="s">
        <v>63</v>
      </c>
      <c r="BQ62" s="287"/>
      <c r="BR62" s="27"/>
      <c r="BS62" s="107" t="s">
        <v>63</v>
      </c>
      <c r="BT62" s="287"/>
      <c r="BU62" s="27"/>
      <c r="BV62" s="107" t="s">
        <v>63</v>
      </c>
      <c r="BX62" s="27"/>
      <c r="BY62" s="35" t="s">
        <v>63</v>
      </c>
    </row>
    <row r="63" spans="1:122" ht="13.8" thickBot="1">
      <c r="A63" s="50" t="s">
        <v>86</v>
      </c>
      <c r="E63" s="30" t="s">
        <v>63</v>
      </c>
      <c r="H63" s="30" t="s">
        <v>63</v>
      </c>
      <c r="K63" s="30" t="s">
        <v>63</v>
      </c>
      <c r="N63" s="30" t="s">
        <v>63</v>
      </c>
      <c r="Q63" s="30" t="s">
        <v>63</v>
      </c>
      <c r="T63" s="30" t="s">
        <v>63</v>
      </c>
      <c r="W63" s="30" t="s">
        <v>63</v>
      </c>
      <c r="Z63" s="30" t="s">
        <v>63</v>
      </c>
      <c r="AC63" s="30" t="s">
        <v>63</v>
      </c>
      <c r="AF63" s="30" t="s">
        <v>63</v>
      </c>
      <c r="AI63" s="30" t="s">
        <v>63</v>
      </c>
      <c r="AL63" s="30" t="s">
        <v>63</v>
      </c>
      <c r="AO63" s="30" t="s">
        <v>63</v>
      </c>
      <c r="AR63" s="30" t="s">
        <v>63</v>
      </c>
      <c r="AU63" s="30" t="s">
        <v>63</v>
      </c>
      <c r="AX63" s="30" t="s">
        <v>63</v>
      </c>
      <c r="AY63" s="287"/>
      <c r="BA63" s="30" t="s">
        <v>63</v>
      </c>
      <c r="BB63" s="287"/>
      <c r="BD63" s="30" t="s">
        <v>63</v>
      </c>
      <c r="BE63" s="287"/>
      <c r="BG63" s="30" t="s">
        <v>63</v>
      </c>
      <c r="BJ63" s="30" t="s">
        <v>63</v>
      </c>
      <c r="BK63" s="287"/>
      <c r="BM63" s="30" t="s">
        <v>63</v>
      </c>
      <c r="BN63" s="287"/>
      <c r="BP63" s="30" t="s">
        <v>63</v>
      </c>
      <c r="BQ63" s="287"/>
      <c r="BS63" s="30" t="s">
        <v>63</v>
      </c>
      <c r="BT63" s="287"/>
      <c r="BV63" s="30" t="s">
        <v>63</v>
      </c>
      <c r="BY63" s="30" t="s">
        <v>63</v>
      </c>
    </row>
    <row r="64" spans="1:122" ht="13.8" thickBot="1">
      <c r="A64" s="11" t="s">
        <v>87</v>
      </c>
      <c r="B64" s="271"/>
      <c r="C64" s="311"/>
      <c r="D64" s="19" t="s">
        <v>46</v>
      </c>
      <c r="E64" s="17">
        <v>162656.20161116979</v>
      </c>
      <c r="F64" s="311"/>
      <c r="G64" s="19" t="s">
        <v>46</v>
      </c>
      <c r="H64" s="17">
        <v>177023.0440488302</v>
      </c>
      <c r="I64" s="311"/>
      <c r="J64" s="19" t="s">
        <v>46</v>
      </c>
      <c r="K64" s="17">
        <v>168941.73954617485</v>
      </c>
      <c r="L64" s="311"/>
      <c r="M64" s="19" t="s">
        <v>46</v>
      </c>
      <c r="N64" s="17">
        <v>154059.1390952775</v>
      </c>
      <c r="O64" s="271"/>
      <c r="P64" s="19" t="s">
        <v>46</v>
      </c>
      <c r="Q64" s="85">
        <v>662680.12451533193</v>
      </c>
      <c r="R64" s="311"/>
      <c r="S64" s="19" t="s">
        <v>46</v>
      </c>
      <c r="T64" s="17">
        <v>160018.99631607195</v>
      </c>
      <c r="U64" s="311"/>
      <c r="V64" s="19"/>
      <c r="W64" s="17">
        <v>182795.10936081066</v>
      </c>
      <c r="X64" s="311"/>
      <c r="Y64" s="19"/>
      <c r="Z64" s="17">
        <v>188818.54226502331</v>
      </c>
      <c r="AA64" s="311"/>
      <c r="AB64" s="19" t="s">
        <v>46</v>
      </c>
      <c r="AC64" s="17">
        <v>186585.52088811662</v>
      </c>
      <c r="AD64" s="271"/>
      <c r="AE64" s="19" t="s">
        <v>46</v>
      </c>
      <c r="AF64" s="85">
        <v>718218.55559265695</v>
      </c>
      <c r="AG64" s="311"/>
      <c r="AH64" s="19" t="s">
        <v>46</v>
      </c>
      <c r="AI64" s="17">
        <v>178991.62916187334</v>
      </c>
      <c r="AJ64" s="311"/>
      <c r="AK64" s="19" t="s">
        <v>46</v>
      </c>
      <c r="AL64" s="17">
        <v>185959.65513393274</v>
      </c>
      <c r="AM64" s="311"/>
      <c r="AN64" s="19" t="s">
        <v>46</v>
      </c>
      <c r="AO64" s="17">
        <f>SUM(AO54:AO63)</f>
        <v>194994</v>
      </c>
      <c r="AP64" s="311"/>
      <c r="AQ64" s="19" t="s">
        <v>46</v>
      </c>
      <c r="AR64" s="17">
        <f>SUM(AR54:AR63)</f>
        <v>202992</v>
      </c>
      <c r="AS64" s="311"/>
      <c r="AT64" s="19" t="s">
        <v>46</v>
      </c>
      <c r="AU64" s="85">
        <f>SUM(AU54:AU63)</f>
        <v>762938</v>
      </c>
      <c r="AV64" s="311"/>
      <c r="AW64" s="19" t="s">
        <v>46</v>
      </c>
      <c r="AX64" s="17">
        <f>SUM(AX54:AX63)</f>
        <v>181878.99978000013</v>
      </c>
      <c r="AY64" s="272"/>
      <c r="AZ64" s="19" t="s">
        <v>46</v>
      </c>
      <c r="BA64" s="17">
        <f>SUM(BA54:BA63)</f>
        <v>198413.81</v>
      </c>
      <c r="BB64" s="272"/>
      <c r="BC64" s="19" t="s">
        <v>46</v>
      </c>
      <c r="BD64" s="85">
        <f>SUM(BD54:BD63)</f>
        <v>212961</v>
      </c>
      <c r="BE64" s="272"/>
      <c r="BF64" s="19" t="s">
        <v>46</v>
      </c>
      <c r="BG64" s="85">
        <f>SUM(BG54:BG63)</f>
        <v>220682</v>
      </c>
      <c r="BH64" s="311"/>
      <c r="BI64" s="19" t="s">
        <v>46</v>
      </c>
      <c r="BJ64" s="85">
        <f>SUM(BJ54:BJ63)</f>
        <v>813936</v>
      </c>
      <c r="BK64" s="272"/>
      <c r="BL64" s="19" t="s">
        <v>46</v>
      </c>
      <c r="BM64" s="85">
        <f>SUM(BM54:BM63)</f>
        <v>209734</v>
      </c>
      <c r="BN64" s="272"/>
      <c r="BO64" s="19" t="s">
        <v>46</v>
      </c>
      <c r="BP64" s="85">
        <f>SUM(BP54:BP63)</f>
        <v>217270.07389</v>
      </c>
      <c r="BQ64" s="272"/>
      <c r="BR64" s="19" t="s">
        <v>46</v>
      </c>
      <c r="BS64" s="85">
        <f>SUM(BS54:BS63)</f>
        <v>228907</v>
      </c>
      <c r="BT64" s="272"/>
      <c r="BU64" s="19" t="s">
        <v>46</v>
      </c>
      <c r="BV64" s="85">
        <f>SUM(BV54:BV63)</f>
        <v>231657</v>
      </c>
      <c r="BW64" s="311"/>
      <c r="BX64" s="19" t="s">
        <v>46</v>
      </c>
      <c r="BY64" s="85">
        <f>SUM(BY54:BY63)</f>
        <v>887568</v>
      </c>
    </row>
    <row r="65" spans="1:77">
      <c r="A65" s="9"/>
      <c r="E65" s="30"/>
      <c r="H65" s="30"/>
      <c r="K65" s="30"/>
      <c r="N65" s="30"/>
      <c r="Q65" s="30"/>
      <c r="T65" s="30"/>
      <c r="W65" s="30"/>
      <c r="Z65" s="30"/>
      <c r="AC65" s="30"/>
      <c r="AF65" s="30"/>
      <c r="AI65" s="30"/>
      <c r="AL65" s="30"/>
      <c r="AO65" s="30"/>
      <c r="AR65" s="30"/>
      <c r="AU65" s="30"/>
      <c r="AX65" s="30"/>
      <c r="AY65" s="287"/>
      <c r="BA65" s="30"/>
      <c r="BB65" s="287"/>
      <c r="BD65" s="30"/>
      <c r="BE65" s="287"/>
      <c r="BG65" s="30"/>
      <c r="BJ65" s="30"/>
      <c r="BK65" s="287"/>
      <c r="BM65" s="30"/>
      <c r="BN65" s="287"/>
      <c r="BP65" s="30"/>
      <c r="BQ65" s="287"/>
      <c r="BS65" s="30"/>
      <c r="BT65" s="287"/>
      <c r="BV65" s="30"/>
      <c r="BY65" s="30"/>
    </row>
    <row r="66" spans="1:77" ht="26.4">
      <c r="A66" s="134" t="s">
        <v>88</v>
      </c>
      <c r="C66" s="287"/>
      <c r="D66" s="30"/>
      <c r="E66" s="30"/>
      <c r="F66" s="287"/>
      <c r="G66" s="30"/>
      <c r="H66" s="30"/>
      <c r="I66" s="287"/>
      <c r="J66" s="30"/>
      <c r="K66" s="30"/>
      <c r="L66" s="287"/>
      <c r="M66" s="30"/>
      <c r="N66" s="30"/>
      <c r="O66" s="287"/>
      <c r="P66" s="30"/>
      <c r="Q66" s="30"/>
      <c r="R66" s="287"/>
      <c r="S66" s="30"/>
      <c r="T66" s="30"/>
      <c r="U66" s="287"/>
      <c r="V66" s="30"/>
      <c r="W66" s="30"/>
      <c r="X66" s="287"/>
      <c r="Y66" s="30"/>
      <c r="Z66" s="30"/>
      <c r="AA66" s="287"/>
      <c r="AB66" s="30"/>
      <c r="AC66" s="30"/>
      <c r="AD66" s="287"/>
      <c r="AE66" s="30"/>
      <c r="AF66" s="30"/>
      <c r="AG66" s="287"/>
      <c r="AH66" s="30"/>
      <c r="AI66" s="30"/>
      <c r="AJ66" s="287"/>
      <c r="AK66" s="30"/>
      <c r="AL66" s="30"/>
      <c r="AM66" s="287"/>
      <c r="AN66" s="30"/>
      <c r="AO66" s="30"/>
      <c r="AP66" s="287"/>
      <c r="AQ66" s="30"/>
      <c r="AR66" s="30"/>
      <c r="AS66" s="287"/>
      <c r="AT66" s="30"/>
      <c r="AU66" s="30"/>
      <c r="AV66" s="287"/>
      <c r="AW66" s="30"/>
      <c r="AX66" s="30"/>
      <c r="AY66" s="287"/>
      <c r="AZ66" s="30"/>
      <c r="BA66" s="30"/>
      <c r="BB66" s="287"/>
      <c r="BC66" s="30"/>
      <c r="BD66" s="30"/>
      <c r="BE66" s="287"/>
      <c r="BF66" s="30"/>
      <c r="BG66" s="30"/>
      <c r="BH66" s="287"/>
      <c r="BI66" s="30"/>
      <c r="BJ66" s="30"/>
      <c r="BK66" s="287"/>
      <c r="BL66" s="30"/>
      <c r="BM66" s="30"/>
      <c r="BN66" s="287"/>
      <c r="BO66" s="30"/>
      <c r="BP66" s="30"/>
      <c r="BQ66" s="287"/>
      <c r="BR66" s="30"/>
      <c r="BS66" s="30"/>
      <c r="BT66" s="287"/>
      <c r="BU66" s="30"/>
      <c r="BV66" s="30"/>
      <c r="BW66" s="287"/>
      <c r="BX66" s="30"/>
      <c r="BY66" s="30"/>
    </row>
    <row r="67" spans="1:77">
      <c r="A67" s="16" t="s">
        <v>76</v>
      </c>
      <c r="E67" s="30"/>
      <c r="H67" s="30"/>
      <c r="K67" s="30"/>
      <c r="N67" s="30"/>
      <c r="Q67" s="30"/>
      <c r="T67" s="30"/>
      <c r="W67" s="30"/>
      <c r="Z67" s="30"/>
      <c r="AC67" s="30"/>
      <c r="AF67" s="30"/>
      <c r="AI67" s="30"/>
      <c r="AL67" s="30"/>
      <c r="AO67" s="30"/>
      <c r="AR67" s="30"/>
      <c r="AU67" s="30"/>
      <c r="AX67" s="30"/>
      <c r="AY67" s="287"/>
      <c r="BA67" s="30"/>
      <c r="BB67" s="287"/>
      <c r="BD67" s="30"/>
      <c r="BE67" s="287"/>
      <c r="BG67" s="30"/>
      <c r="BJ67" s="30"/>
      <c r="BK67" s="287"/>
      <c r="BM67" s="30"/>
      <c r="BN67" s="287"/>
      <c r="BP67" s="30"/>
      <c r="BQ67" s="287"/>
      <c r="BS67" s="30"/>
      <c r="BT67" s="287"/>
      <c r="BV67" s="30"/>
      <c r="BY67" s="30"/>
    </row>
    <row r="68" spans="1:77">
      <c r="A68" s="9"/>
      <c r="C68" s="287"/>
      <c r="D68" s="30"/>
      <c r="E68" s="30"/>
      <c r="F68" s="287"/>
      <c r="G68" s="30"/>
      <c r="H68" s="30"/>
      <c r="I68" s="287"/>
      <c r="J68" s="30"/>
      <c r="K68" s="30"/>
      <c r="L68" s="287"/>
      <c r="M68" s="30"/>
      <c r="N68" s="30"/>
      <c r="O68" s="287"/>
      <c r="P68" s="30"/>
      <c r="Q68" s="30"/>
      <c r="R68" s="287"/>
      <c r="S68" s="30"/>
      <c r="T68" s="30"/>
      <c r="U68" s="287"/>
      <c r="V68" s="30"/>
      <c r="W68" s="30"/>
      <c r="X68" s="287"/>
      <c r="Y68" s="30"/>
      <c r="Z68" s="30"/>
      <c r="AA68" s="287"/>
      <c r="AB68" s="30"/>
      <c r="AC68" s="30"/>
      <c r="AD68" s="287"/>
      <c r="AE68" s="30"/>
      <c r="AF68" s="30"/>
      <c r="AG68" s="287"/>
      <c r="AH68" s="30"/>
      <c r="AI68" s="30"/>
      <c r="AJ68" s="287"/>
      <c r="AK68" s="30"/>
      <c r="AL68" s="30"/>
      <c r="AM68" s="287"/>
      <c r="AN68" s="30"/>
      <c r="AO68" s="30"/>
      <c r="AP68" s="287"/>
      <c r="AQ68" s="30"/>
      <c r="AR68" s="30"/>
      <c r="AS68" s="287"/>
      <c r="AT68" s="30"/>
      <c r="AU68" s="30"/>
      <c r="AV68" s="287"/>
      <c r="AW68" s="30"/>
      <c r="AX68" s="30"/>
      <c r="AY68" s="287"/>
      <c r="AZ68" s="30"/>
      <c r="BA68" s="30"/>
      <c r="BB68" s="287"/>
      <c r="BC68" s="30"/>
      <c r="BD68" s="30"/>
      <c r="BE68" s="287"/>
      <c r="BF68" s="30"/>
      <c r="BG68" s="30"/>
      <c r="BH68" s="287"/>
      <c r="BI68" s="30"/>
      <c r="BJ68" s="30"/>
      <c r="BK68" s="287"/>
      <c r="BL68" s="30"/>
      <c r="BM68" s="30"/>
      <c r="BN68" s="287"/>
      <c r="BO68" s="30"/>
      <c r="BP68" s="30"/>
      <c r="BQ68" s="287"/>
      <c r="BR68" s="30"/>
      <c r="BS68" s="30"/>
      <c r="BT68" s="287"/>
      <c r="BU68" s="30"/>
      <c r="BV68" s="30"/>
      <c r="BW68" s="287"/>
      <c r="BX68" s="30"/>
      <c r="BY68" s="30"/>
    </row>
    <row r="69" spans="1:77">
      <c r="A69" s="143" t="s">
        <v>89</v>
      </c>
      <c r="C69" s="312"/>
      <c r="D69" s="144"/>
      <c r="E69" s="106">
        <v>91273</v>
      </c>
      <c r="F69" s="312"/>
      <c r="G69" s="144"/>
      <c r="H69" s="106">
        <v>102704</v>
      </c>
      <c r="I69" s="312"/>
      <c r="J69" s="144"/>
      <c r="K69" s="106">
        <v>102386</v>
      </c>
      <c r="L69" s="312"/>
      <c r="M69" s="144"/>
      <c r="N69" s="106">
        <v>73085</v>
      </c>
      <c r="O69" s="312"/>
      <c r="P69" s="144"/>
      <c r="Q69" s="106">
        <v>369448</v>
      </c>
      <c r="R69" s="312"/>
      <c r="S69" s="144"/>
      <c r="T69" s="106">
        <v>96179</v>
      </c>
      <c r="U69" s="312"/>
      <c r="V69" s="144"/>
      <c r="W69" s="106">
        <v>71670</v>
      </c>
      <c r="X69" s="312"/>
      <c r="Y69" s="144"/>
      <c r="Z69" s="106">
        <v>95843</v>
      </c>
      <c r="AA69" s="312"/>
      <c r="AB69" s="144"/>
      <c r="AC69" s="106">
        <v>89712</v>
      </c>
      <c r="AD69" s="312"/>
      <c r="AE69" s="144"/>
      <c r="AF69" s="106">
        <v>353404</v>
      </c>
      <c r="AG69" s="312"/>
      <c r="AH69" s="144"/>
      <c r="AI69" s="106">
        <v>106101</v>
      </c>
      <c r="AJ69" s="312"/>
      <c r="AK69" s="144"/>
      <c r="AL69" s="106">
        <v>116252</v>
      </c>
      <c r="AM69" s="312"/>
      <c r="AN69" s="144"/>
      <c r="AO69" s="106">
        <v>117593</v>
      </c>
      <c r="AP69" s="312"/>
      <c r="AQ69" s="144"/>
      <c r="AR69" s="106">
        <v>291309</v>
      </c>
      <c r="AS69" s="312"/>
      <c r="AT69" s="144"/>
      <c r="AU69" s="106">
        <v>631255</v>
      </c>
      <c r="AV69" s="312"/>
      <c r="AW69" s="144"/>
      <c r="AX69" s="106">
        <v>116946.99978000013</v>
      </c>
      <c r="AY69" s="288"/>
      <c r="AZ69" s="144"/>
      <c r="BA69" s="106">
        <v>121989.81</v>
      </c>
      <c r="BB69" s="288"/>
      <c r="BC69" s="144"/>
      <c r="BD69" s="106">
        <v>132818</v>
      </c>
      <c r="BE69" s="288"/>
      <c r="BF69" s="144"/>
      <c r="BG69" s="106">
        <v>141915</v>
      </c>
      <c r="BH69" s="312"/>
      <c r="BI69" s="144"/>
      <c r="BJ69" s="106">
        <v>513670</v>
      </c>
      <c r="BK69" s="288"/>
      <c r="BL69" s="144"/>
      <c r="BM69" s="106">
        <v>130853</v>
      </c>
      <c r="BN69" s="288"/>
      <c r="BO69" s="144"/>
      <c r="BP69" s="106">
        <v>132716</v>
      </c>
      <c r="BQ69" s="288"/>
      <c r="BR69" s="144"/>
      <c r="BS69" s="106">
        <v>145831</v>
      </c>
      <c r="BT69" s="288"/>
      <c r="BU69" s="144"/>
      <c r="BV69" s="106">
        <v>143094.32608841348</v>
      </c>
      <c r="BW69" s="312"/>
      <c r="BX69" s="144"/>
      <c r="BY69" s="106">
        <v>552494.3260884136</v>
      </c>
    </row>
    <row r="70" spans="1:77">
      <c r="A70" s="50" t="s">
        <v>90</v>
      </c>
      <c r="C70" s="312"/>
      <c r="D70" s="105"/>
      <c r="E70" s="135">
        <v>-3293</v>
      </c>
      <c r="F70" s="312"/>
      <c r="G70" s="105"/>
      <c r="H70" s="135">
        <v>-5503</v>
      </c>
      <c r="I70" s="312"/>
      <c r="J70" s="105"/>
      <c r="K70" s="135">
        <v>-2733</v>
      </c>
      <c r="L70" s="312"/>
      <c r="M70" s="105"/>
      <c r="N70" s="135">
        <v>-1140</v>
      </c>
      <c r="O70" s="312"/>
      <c r="P70" s="105"/>
      <c r="Q70" s="135">
        <v>-12669</v>
      </c>
      <c r="R70" s="312"/>
      <c r="S70" s="105"/>
      <c r="T70" s="135">
        <v>-4303</v>
      </c>
      <c r="U70" s="312"/>
      <c r="V70" s="105"/>
      <c r="W70" s="135">
        <v>-1142</v>
      </c>
      <c r="X70" s="312"/>
      <c r="Y70" s="105"/>
      <c r="Z70" s="135">
        <v>-3867</v>
      </c>
      <c r="AA70" s="312"/>
      <c r="AB70" s="105"/>
      <c r="AC70" s="135">
        <v>-6080</v>
      </c>
      <c r="AD70" s="312"/>
      <c r="AE70" s="105"/>
      <c r="AF70" s="135">
        <v>-15392</v>
      </c>
      <c r="AG70" s="312"/>
      <c r="AH70" s="105"/>
      <c r="AI70" s="135">
        <v>1040</v>
      </c>
      <c r="AJ70" s="312"/>
      <c r="AK70" s="105"/>
      <c r="AL70" s="135">
        <v>-1763</v>
      </c>
      <c r="AM70" s="312"/>
      <c r="AN70" s="105"/>
      <c r="AO70" s="135">
        <v>-2975</v>
      </c>
      <c r="AP70" s="312"/>
      <c r="AQ70" s="105"/>
      <c r="AR70" s="135">
        <v>-576</v>
      </c>
      <c r="AS70" s="312"/>
      <c r="AT70" s="105"/>
      <c r="AU70" s="135">
        <v>-4274</v>
      </c>
      <c r="AV70" s="312"/>
      <c r="AW70" s="105"/>
      <c r="AX70" s="135">
        <v>-837</v>
      </c>
      <c r="AY70" s="288"/>
      <c r="AZ70" s="105"/>
      <c r="BA70" s="135">
        <v>-2454</v>
      </c>
      <c r="BB70" s="288"/>
      <c r="BC70" s="105"/>
      <c r="BD70" s="135">
        <v>-1133</v>
      </c>
      <c r="BE70" s="288"/>
      <c r="BF70" s="105"/>
      <c r="BG70" s="135">
        <v>1487</v>
      </c>
      <c r="BH70" s="312"/>
      <c r="BI70" s="105"/>
      <c r="BJ70" s="135">
        <v>-2937</v>
      </c>
      <c r="BK70" s="288"/>
      <c r="BL70" s="105"/>
      <c r="BM70" s="135">
        <v>-1289</v>
      </c>
      <c r="BN70" s="288"/>
      <c r="BO70" s="105"/>
      <c r="BP70" s="135">
        <v>-376</v>
      </c>
      <c r="BQ70" s="288"/>
      <c r="BR70" s="105"/>
      <c r="BS70" s="135">
        <v>-3678</v>
      </c>
      <c r="BT70" s="288"/>
      <c r="BU70" s="105"/>
      <c r="BV70" s="135">
        <v>-2047</v>
      </c>
      <c r="BW70" s="312"/>
      <c r="BX70" s="105"/>
      <c r="BY70" s="135">
        <v>-7390</v>
      </c>
    </row>
    <row r="71" spans="1:77">
      <c r="A71" s="143" t="s">
        <v>91</v>
      </c>
      <c r="C71" s="312"/>
      <c r="D71" s="144"/>
      <c r="E71" s="106">
        <v>12342</v>
      </c>
      <c r="F71" s="312"/>
      <c r="G71" s="144"/>
      <c r="H71" s="106">
        <v>13091</v>
      </c>
      <c r="I71" s="312"/>
      <c r="J71" s="144"/>
      <c r="K71" s="106">
        <v>12765</v>
      </c>
      <c r="L71" s="312"/>
      <c r="M71" s="144"/>
      <c r="N71" s="106">
        <v>13236</v>
      </c>
      <c r="O71" s="312"/>
      <c r="P71" s="144"/>
      <c r="Q71" s="106">
        <v>51434</v>
      </c>
      <c r="R71" s="312"/>
      <c r="S71" s="144"/>
      <c r="T71" s="106">
        <v>12088</v>
      </c>
      <c r="U71" s="312"/>
      <c r="V71" s="144"/>
      <c r="W71" s="106">
        <v>11204</v>
      </c>
      <c r="X71" s="312"/>
      <c r="Y71" s="144"/>
      <c r="Z71" s="106">
        <v>13399</v>
      </c>
      <c r="AA71" s="312"/>
      <c r="AB71" s="144"/>
      <c r="AC71" s="106">
        <v>15513</v>
      </c>
      <c r="AD71" s="312"/>
      <c r="AE71" s="144"/>
      <c r="AF71" s="106">
        <v>52204</v>
      </c>
      <c r="AG71" s="312"/>
      <c r="AH71" s="144"/>
      <c r="AI71" s="106">
        <v>9627</v>
      </c>
      <c r="AJ71" s="312"/>
      <c r="AK71" s="144"/>
      <c r="AL71" s="106">
        <v>12138</v>
      </c>
      <c r="AM71" s="312"/>
      <c r="AN71" s="144"/>
      <c r="AO71" s="106">
        <v>13255</v>
      </c>
      <c r="AP71" s="312"/>
      <c r="AQ71" s="144"/>
      <c r="AR71" s="106">
        <v>12915</v>
      </c>
      <c r="AS71" s="312"/>
      <c r="AT71" s="144"/>
      <c r="AU71" s="106">
        <v>47935</v>
      </c>
      <c r="AV71" s="312"/>
      <c r="AW71" s="144"/>
      <c r="AX71" s="106">
        <v>10242</v>
      </c>
      <c r="AY71" s="288"/>
      <c r="AZ71" s="144"/>
      <c r="BA71" s="106">
        <v>13538</v>
      </c>
      <c r="BB71" s="288"/>
      <c r="BC71" s="144"/>
      <c r="BD71" s="106">
        <v>12387</v>
      </c>
      <c r="BE71" s="288"/>
      <c r="BF71" s="144"/>
      <c r="BG71" s="106">
        <v>11047</v>
      </c>
      <c r="BH71" s="312"/>
      <c r="BI71" s="144"/>
      <c r="BJ71" s="106">
        <v>47214</v>
      </c>
      <c r="BK71" s="288"/>
      <c r="BL71" s="144"/>
      <c r="BM71" s="106">
        <v>11446</v>
      </c>
      <c r="BN71" s="288"/>
      <c r="BO71" s="144"/>
      <c r="BP71" s="106">
        <v>13485</v>
      </c>
      <c r="BQ71" s="288"/>
      <c r="BR71" s="144"/>
      <c r="BS71" s="106">
        <v>12785</v>
      </c>
      <c r="BT71" s="288"/>
      <c r="BU71" s="144"/>
      <c r="BV71" s="106">
        <v>11881</v>
      </c>
      <c r="BW71" s="312"/>
      <c r="BX71" s="144"/>
      <c r="BY71" s="106">
        <v>49597</v>
      </c>
    </row>
    <row r="72" spans="1:77">
      <c r="A72" s="50" t="s">
        <v>92</v>
      </c>
      <c r="C72" s="312"/>
      <c r="D72" s="105"/>
      <c r="E72" s="135">
        <v>28952</v>
      </c>
      <c r="F72" s="312"/>
      <c r="G72" s="105"/>
      <c r="H72" s="135">
        <v>32705</v>
      </c>
      <c r="I72" s="312"/>
      <c r="J72" s="105"/>
      <c r="K72" s="135">
        <v>21351</v>
      </c>
      <c r="L72" s="312"/>
      <c r="M72" s="105"/>
      <c r="N72" s="135">
        <v>30673</v>
      </c>
      <c r="O72" s="312"/>
      <c r="P72" s="105"/>
      <c r="Q72" s="135">
        <v>113681</v>
      </c>
      <c r="R72" s="312"/>
      <c r="S72" s="105"/>
      <c r="T72" s="135">
        <v>29503</v>
      </c>
      <c r="U72" s="312"/>
      <c r="V72" s="105"/>
      <c r="W72" s="135">
        <v>23693</v>
      </c>
      <c r="X72" s="312"/>
      <c r="Y72" s="105"/>
      <c r="Z72" s="135">
        <v>25231</v>
      </c>
      <c r="AA72" s="312"/>
      <c r="AB72" s="105"/>
      <c r="AC72" s="135">
        <v>33405</v>
      </c>
      <c r="AD72" s="312"/>
      <c r="AE72" s="105"/>
      <c r="AF72" s="135">
        <v>111832</v>
      </c>
      <c r="AG72" s="312"/>
      <c r="AH72" s="105"/>
      <c r="AI72" s="135">
        <v>32374</v>
      </c>
      <c r="AJ72" s="312"/>
      <c r="AK72" s="105"/>
      <c r="AL72" s="135">
        <v>34118</v>
      </c>
      <c r="AM72" s="312"/>
      <c r="AN72" s="105"/>
      <c r="AO72" s="135">
        <v>37312</v>
      </c>
      <c r="AP72" s="312"/>
      <c r="AQ72" s="105"/>
      <c r="AR72" s="135">
        <v>-132835</v>
      </c>
      <c r="AS72" s="312"/>
      <c r="AT72" s="105"/>
      <c r="AU72" s="135">
        <v>-29031</v>
      </c>
      <c r="AV72" s="312"/>
      <c r="AW72" s="105"/>
      <c r="AX72" s="135">
        <v>39421</v>
      </c>
      <c r="AY72" s="288"/>
      <c r="AZ72" s="105"/>
      <c r="BA72" s="135">
        <v>40427</v>
      </c>
      <c r="BB72" s="288"/>
      <c r="BC72" s="105"/>
      <c r="BD72" s="135">
        <v>42669</v>
      </c>
      <c r="BE72" s="288"/>
      <c r="BF72" s="105"/>
      <c r="BG72" s="135">
        <v>40633</v>
      </c>
      <c r="BH72" s="312"/>
      <c r="BI72" s="105"/>
      <c r="BJ72" s="135">
        <v>163150</v>
      </c>
      <c r="BK72" s="288"/>
      <c r="BL72" s="105"/>
      <c r="BM72" s="135">
        <v>44370</v>
      </c>
      <c r="BN72" s="288"/>
      <c r="BO72" s="105"/>
      <c r="BP72" s="135">
        <v>44022</v>
      </c>
      <c r="BQ72" s="288"/>
      <c r="BR72" s="105"/>
      <c r="BS72" s="135">
        <v>43521</v>
      </c>
      <c r="BT72" s="288"/>
      <c r="BU72" s="105"/>
      <c r="BV72" s="135">
        <v>45740</v>
      </c>
      <c r="BW72" s="312"/>
      <c r="BX72" s="105"/>
      <c r="BY72" s="135">
        <v>177653</v>
      </c>
    </row>
    <row r="73" spans="1:77">
      <c r="A73" s="143" t="s">
        <v>83</v>
      </c>
      <c r="C73" s="312"/>
      <c r="D73" s="144"/>
      <c r="E73" s="106">
        <v>17430</v>
      </c>
      <c r="F73" s="312"/>
      <c r="G73" s="144"/>
      <c r="H73" s="106">
        <v>19689</v>
      </c>
      <c r="I73" s="312"/>
      <c r="J73" s="144"/>
      <c r="K73" s="106">
        <v>21485</v>
      </c>
      <c r="L73" s="312"/>
      <c r="M73" s="144"/>
      <c r="N73" s="106">
        <v>23364</v>
      </c>
      <c r="O73" s="312"/>
      <c r="P73" s="144"/>
      <c r="Q73" s="106">
        <v>81968</v>
      </c>
      <c r="R73" s="312"/>
      <c r="S73" s="144"/>
      <c r="T73" s="106">
        <v>15250</v>
      </c>
      <c r="U73" s="312"/>
      <c r="V73" s="144"/>
      <c r="W73" s="106">
        <v>20442</v>
      </c>
      <c r="X73" s="312"/>
      <c r="Y73" s="144"/>
      <c r="Z73" s="106">
        <v>19202</v>
      </c>
      <c r="AA73" s="312"/>
      <c r="AB73" s="144"/>
      <c r="AC73" s="106">
        <v>22478.724999999999</v>
      </c>
      <c r="AD73" s="312"/>
      <c r="AE73" s="144"/>
      <c r="AF73" s="106">
        <v>77373</v>
      </c>
      <c r="AG73" s="312"/>
      <c r="AH73" s="144"/>
      <c r="AI73" s="106">
        <v>19704</v>
      </c>
      <c r="AJ73" s="312"/>
      <c r="AK73" s="144"/>
      <c r="AL73" s="106">
        <v>21832</v>
      </c>
      <c r="AM73" s="312"/>
      <c r="AN73" s="144"/>
      <c r="AO73" s="106">
        <v>22314</v>
      </c>
      <c r="AP73" s="312"/>
      <c r="AQ73" s="144"/>
      <c r="AR73" s="106">
        <v>24726</v>
      </c>
      <c r="AS73" s="312"/>
      <c r="AT73" s="144"/>
      <c r="AU73" s="106">
        <v>88576</v>
      </c>
      <c r="AV73" s="312"/>
      <c r="AW73" s="144"/>
      <c r="AX73" s="106">
        <v>9181</v>
      </c>
      <c r="AY73" s="288"/>
      <c r="AZ73" s="144"/>
      <c r="BA73" s="106">
        <v>18369</v>
      </c>
      <c r="BB73" s="288"/>
      <c r="BC73" s="144"/>
      <c r="BD73" s="106">
        <v>19726</v>
      </c>
      <c r="BE73" s="288"/>
      <c r="BF73" s="144"/>
      <c r="BG73" s="106">
        <v>19107</v>
      </c>
      <c r="BH73" s="312"/>
      <c r="BI73" s="144"/>
      <c r="BJ73" s="106">
        <v>66383</v>
      </c>
      <c r="BK73" s="288"/>
      <c r="BL73" s="144"/>
      <c r="BM73" s="106">
        <v>20036</v>
      </c>
      <c r="BN73" s="288"/>
      <c r="BO73" s="144"/>
      <c r="BP73" s="106">
        <v>21798</v>
      </c>
      <c r="BQ73" s="288"/>
      <c r="BR73" s="144"/>
      <c r="BS73" s="106">
        <v>22221</v>
      </c>
      <c r="BT73" s="288"/>
      <c r="BU73" s="144"/>
      <c r="BV73" s="106">
        <v>25561</v>
      </c>
      <c r="BW73" s="312"/>
      <c r="BX73" s="144"/>
      <c r="BY73" s="106">
        <v>89616</v>
      </c>
    </row>
    <row r="74" spans="1:77">
      <c r="A74" s="50" t="s">
        <v>80</v>
      </c>
      <c r="C74" s="312"/>
      <c r="D74" s="105"/>
      <c r="E74" s="135">
        <v>15952.201611169799</v>
      </c>
      <c r="F74" s="312"/>
      <c r="G74" s="105"/>
      <c r="H74" s="135">
        <v>14337.044048830199</v>
      </c>
      <c r="I74" s="312"/>
      <c r="J74" s="105"/>
      <c r="K74" s="135">
        <v>13687.739546174847</v>
      </c>
      <c r="L74" s="312"/>
      <c r="M74" s="105"/>
      <c r="N74" s="135">
        <v>13664.231597706665</v>
      </c>
      <c r="O74" s="312"/>
      <c r="P74" s="105"/>
      <c r="Q74" s="135">
        <v>57641.216803881507</v>
      </c>
      <c r="R74" s="312"/>
      <c r="S74" s="105"/>
      <c r="T74" s="135">
        <v>11301.996316071945</v>
      </c>
      <c r="U74" s="312"/>
      <c r="V74" s="105"/>
      <c r="W74" s="135">
        <v>10890.612020726301</v>
      </c>
      <c r="X74" s="312"/>
      <c r="Y74" s="105"/>
      <c r="Z74" s="135">
        <v>10515.525665023297</v>
      </c>
      <c r="AA74" s="312"/>
      <c r="AB74" s="105"/>
      <c r="AC74" s="135">
        <v>9857</v>
      </c>
      <c r="AD74" s="312"/>
      <c r="AE74" s="105"/>
      <c r="AF74" s="135">
        <v>42566</v>
      </c>
      <c r="AG74" s="312"/>
      <c r="AH74" s="105"/>
      <c r="AI74" s="135">
        <v>8142.6291618733339</v>
      </c>
      <c r="AJ74" s="312"/>
      <c r="AK74" s="105"/>
      <c r="AL74" s="135">
        <v>8256.6901339327396</v>
      </c>
      <c r="AM74" s="312"/>
      <c r="AN74" s="105"/>
      <c r="AO74" s="135">
        <v>7495</v>
      </c>
      <c r="AP74" s="312"/>
      <c r="AQ74" s="105"/>
      <c r="AR74" s="135">
        <v>7453</v>
      </c>
      <c r="AS74" s="312"/>
      <c r="AT74" s="105"/>
      <c r="AU74" s="135">
        <v>31348</v>
      </c>
      <c r="AV74" s="312"/>
      <c r="AW74" s="105"/>
      <c r="AX74" s="135">
        <v>6925</v>
      </c>
      <c r="AY74" s="288"/>
      <c r="AZ74" s="105"/>
      <c r="BA74" s="135">
        <v>6544</v>
      </c>
      <c r="BB74" s="288"/>
      <c r="BC74" s="105"/>
      <c r="BD74" s="135">
        <v>6494</v>
      </c>
      <c r="BE74" s="288"/>
      <c r="BF74" s="105"/>
      <c r="BG74" s="135">
        <v>6493</v>
      </c>
      <c r="BH74" s="312"/>
      <c r="BI74" s="105"/>
      <c r="BJ74" s="135">
        <v>26456</v>
      </c>
      <c r="BK74" s="288"/>
      <c r="BL74" s="105"/>
      <c r="BM74" s="135">
        <v>4318</v>
      </c>
      <c r="BN74" s="288"/>
      <c r="BO74" s="105"/>
      <c r="BP74" s="135">
        <v>4315</v>
      </c>
      <c r="BQ74" s="288"/>
      <c r="BR74" s="105"/>
      <c r="BS74" s="135">
        <v>8227</v>
      </c>
      <c r="BT74" s="288"/>
      <c r="BU74" s="105"/>
      <c r="BV74" s="135">
        <v>7428</v>
      </c>
      <c r="BW74" s="312"/>
      <c r="BX74" s="105"/>
      <c r="BY74" s="135">
        <v>24288</v>
      </c>
    </row>
    <row r="75" spans="1:77">
      <c r="A75" s="143" t="s">
        <v>93</v>
      </c>
      <c r="C75" s="312"/>
      <c r="D75" s="144"/>
      <c r="E75" s="106" t="s">
        <v>63</v>
      </c>
      <c r="F75" s="312"/>
      <c r="G75" s="144"/>
      <c r="H75" s="106" t="s">
        <v>63</v>
      </c>
      <c r="I75" s="312"/>
      <c r="J75" s="144"/>
      <c r="K75" s="106" t="s">
        <v>63</v>
      </c>
      <c r="L75" s="312"/>
      <c r="M75" s="144"/>
      <c r="N75" s="106">
        <v>1176.91041</v>
      </c>
      <c r="O75" s="312"/>
      <c r="P75" s="144"/>
      <c r="Q75" s="106">
        <v>1176.91041</v>
      </c>
      <c r="R75" s="312"/>
      <c r="S75" s="144"/>
      <c r="T75" s="106" t="s">
        <v>63</v>
      </c>
      <c r="U75" s="312"/>
      <c r="V75" s="144"/>
      <c r="W75" s="106" t="s">
        <v>63</v>
      </c>
      <c r="X75" s="312"/>
      <c r="Y75" s="144"/>
      <c r="Z75" s="106" t="s">
        <v>63</v>
      </c>
      <c r="AA75" s="312"/>
      <c r="AB75" s="144"/>
      <c r="AC75" s="106" t="s">
        <v>63</v>
      </c>
      <c r="AD75" s="312"/>
      <c r="AE75" s="144"/>
      <c r="AF75" s="106" t="s">
        <v>63</v>
      </c>
      <c r="AG75" s="312"/>
      <c r="AH75" s="144"/>
      <c r="AI75" s="106" t="s">
        <v>63</v>
      </c>
      <c r="AJ75" s="312"/>
      <c r="AK75" s="144"/>
      <c r="AL75" s="106" t="s">
        <v>63</v>
      </c>
      <c r="AM75" s="312"/>
      <c r="AN75" s="144"/>
      <c r="AO75" s="106" t="s">
        <v>63</v>
      </c>
      <c r="AP75" s="312"/>
      <c r="AQ75" s="144"/>
      <c r="AR75" s="106" t="s">
        <v>63</v>
      </c>
      <c r="AS75" s="312"/>
      <c r="AT75" s="144"/>
      <c r="AU75" s="106" t="s">
        <v>63</v>
      </c>
      <c r="AV75" s="312"/>
      <c r="AW75" s="144"/>
      <c r="AX75" s="106" t="s">
        <v>63</v>
      </c>
      <c r="AY75" s="288"/>
      <c r="AZ75" s="144"/>
      <c r="BA75" s="106" t="s">
        <v>63</v>
      </c>
      <c r="BB75" s="288"/>
      <c r="BC75" s="144"/>
      <c r="BD75" s="106" t="s">
        <v>63</v>
      </c>
      <c r="BE75" s="288"/>
      <c r="BF75" s="144"/>
      <c r="BG75" s="106" t="s">
        <v>63</v>
      </c>
      <c r="BH75" s="312"/>
      <c r="BI75" s="144"/>
      <c r="BJ75" s="106" t="s">
        <v>63</v>
      </c>
      <c r="BK75" s="288"/>
      <c r="BL75" s="144"/>
      <c r="BM75" s="106" t="s">
        <v>63</v>
      </c>
      <c r="BN75" s="288"/>
      <c r="BO75" s="144"/>
      <c r="BP75" s="106">
        <v>1310.0738899999999</v>
      </c>
      <c r="BQ75" s="288"/>
      <c r="BR75" s="144"/>
      <c r="BS75" s="106"/>
      <c r="BT75" s="288"/>
      <c r="BU75" s="144"/>
      <c r="BV75" s="106" t="s">
        <v>63</v>
      </c>
      <c r="BW75" s="312"/>
      <c r="BX75" s="144"/>
      <c r="BY75" s="106">
        <v>1310</v>
      </c>
    </row>
    <row r="76" spans="1:77">
      <c r="A76" s="50" t="s">
        <v>94</v>
      </c>
      <c r="C76" s="312"/>
      <c r="D76" s="105"/>
      <c r="E76" s="135" t="s">
        <v>63</v>
      </c>
      <c r="F76" s="312"/>
      <c r="G76" s="105"/>
      <c r="H76" s="135" t="s">
        <v>63</v>
      </c>
      <c r="I76" s="312"/>
      <c r="J76" s="105"/>
      <c r="K76" s="135" t="s">
        <v>63</v>
      </c>
      <c r="L76" s="312"/>
      <c r="M76" s="105"/>
      <c r="N76" s="135" t="s">
        <v>63</v>
      </c>
      <c r="O76" s="312"/>
      <c r="P76" s="105"/>
      <c r="Q76" s="135" t="s">
        <v>63</v>
      </c>
      <c r="R76" s="312"/>
      <c r="S76" s="105"/>
      <c r="T76" s="135" t="s">
        <v>63</v>
      </c>
      <c r="U76" s="312"/>
      <c r="V76" s="105"/>
      <c r="W76" s="135">
        <v>38815.497340084374</v>
      </c>
      <c r="X76" s="312"/>
      <c r="Y76" s="105"/>
      <c r="Z76" s="135" t="s">
        <v>63</v>
      </c>
      <c r="AA76" s="312"/>
      <c r="AB76" s="105"/>
      <c r="AC76" s="135" t="s">
        <v>63</v>
      </c>
      <c r="AD76" s="312"/>
      <c r="AE76" s="105"/>
      <c r="AF76" s="135">
        <v>38814.61670454032</v>
      </c>
      <c r="AG76" s="312"/>
      <c r="AH76" s="105"/>
      <c r="AI76" s="135" t="s">
        <v>63</v>
      </c>
      <c r="AJ76" s="312"/>
      <c r="AK76" s="105"/>
      <c r="AL76" s="135">
        <v>-4874.0349999999999</v>
      </c>
      <c r="AM76" s="312"/>
      <c r="AN76" s="105"/>
      <c r="AO76" s="135" t="s">
        <v>63</v>
      </c>
      <c r="AP76" s="312"/>
      <c r="AQ76" s="105"/>
      <c r="AR76" s="135" t="s">
        <v>63</v>
      </c>
      <c r="AS76" s="312"/>
      <c r="AT76" s="105"/>
      <c r="AU76" s="135">
        <v>-4874</v>
      </c>
      <c r="AV76" s="312"/>
      <c r="AW76" s="105"/>
      <c r="AX76" s="135" t="s">
        <v>63</v>
      </c>
      <c r="AY76" s="288"/>
      <c r="AZ76" s="105"/>
      <c r="BA76" s="135" t="s">
        <v>63</v>
      </c>
      <c r="BB76" s="288"/>
      <c r="BC76" s="105"/>
      <c r="BD76" s="135" t="s">
        <v>63</v>
      </c>
      <c r="BE76" s="288"/>
      <c r="BF76" s="105"/>
      <c r="BG76" s="135" t="s">
        <v>63</v>
      </c>
      <c r="BH76" s="312"/>
      <c r="BI76" s="105"/>
      <c r="BJ76" s="135" t="s">
        <v>63</v>
      </c>
      <c r="BK76" s="288"/>
      <c r="BL76" s="105"/>
      <c r="BM76" s="135" t="s">
        <v>63</v>
      </c>
      <c r="BN76" s="288"/>
      <c r="BO76" s="105"/>
      <c r="BP76" s="135" t="s">
        <v>63</v>
      </c>
      <c r="BQ76" s="288"/>
      <c r="BR76" s="105"/>
      <c r="BS76" s="135" t="s">
        <v>63</v>
      </c>
      <c r="BT76" s="288"/>
      <c r="BU76" s="105"/>
      <c r="BV76" s="135" t="s">
        <v>63</v>
      </c>
      <c r="BW76" s="312"/>
      <c r="BX76" s="105"/>
      <c r="BY76" s="135" t="s">
        <v>63</v>
      </c>
    </row>
    <row r="77" spans="1:77">
      <c r="A77" s="143" t="s">
        <v>78</v>
      </c>
      <c r="C77" s="312"/>
      <c r="D77" s="144"/>
      <c r="E77" s="106" t="s">
        <v>63</v>
      </c>
      <c r="F77" s="312"/>
      <c r="G77" s="144"/>
      <c r="H77" s="106" t="s">
        <v>63</v>
      </c>
      <c r="I77" s="312"/>
      <c r="J77" s="144"/>
      <c r="K77" s="106" t="s">
        <v>63</v>
      </c>
      <c r="L77" s="312"/>
      <c r="M77" s="144"/>
      <c r="N77" s="106" t="s">
        <v>63</v>
      </c>
      <c r="O77" s="312"/>
      <c r="P77" s="144"/>
      <c r="Q77" s="106" t="s">
        <v>63</v>
      </c>
      <c r="R77" s="312"/>
      <c r="S77" s="144"/>
      <c r="T77" s="106" t="s">
        <v>63</v>
      </c>
      <c r="U77" s="312"/>
      <c r="V77" s="144"/>
      <c r="W77" s="106">
        <v>7222</v>
      </c>
      <c r="X77" s="312"/>
      <c r="Y77" s="144"/>
      <c r="Z77" s="106">
        <v>7068.6736000000001</v>
      </c>
      <c r="AA77" s="312"/>
      <c r="AB77" s="144"/>
      <c r="AC77" s="106">
        <v>10551</v>
      </c>
      <c r="AD77" s="312"/>
      <c r="AE77" s="144"/>
      <c r="AF77" s="106">
        <v>24842</v>
      </c>
      <c r="AG77" s="312"/>
      <c r="AH77" s="144"/>
      <c r="AI77" s="106">
        <v>1201</v>
      </c>
      <c r="AJ77" s="312"/>
      <c r="AK77" s="144"/>
      <c r="AL77" s="106" t="s">
        <v>63</v>
      </c>
      <c r="AM77" s="312"/>
      <c r="AN77" s="144"/>
      <c r="AO77" s="106" t="s">
        <v>63</v>
      </c>
      <c r="AP77" s="312"/>
      <c r="AQ77" s="144"/>
      <c r="AR77" s="106" t="s">
        <v>63</v>
      </c>
      <c r="AS77" s="312"/>
      <c r="AT77" s="144"/>
      <c r="AU77" s="106">
        <v>1201</v>
      </c>
      <c r="AV77" s="312"/>
      <c r="AW77" s="144"/>
      <c r="AX77" s="106">
        <v>0</v>
      </c>
      <c r="AY77" s="288"/>
      <c r="AZ77" s="144"/>
      <c r="BA77" s="106" t="s">
        <v>63</v>
      </c>
      <c r="BB77" s="288"/>
      <c r="BC77" s="144"/>
      <c r="BD77" s="106" t="s">
        <v>63</v>
      </c>
      <c r="BE77" s="288"/>
      <c r="BF77" s="144"/>
      <c r="BG77" s="106" t="s">
        <v>63</v>
      </c>
      <c r="BH77" s="312"/>
      <c r="BI77" s="144"/>
      <c r="BJ77" s="106" t="s">
        <v>63</v>
      </c>
      <c r="BK77" s="288"/>
      <c r="BL77" s="144"/>
      <c r="BM77" s="106" t="s">
        <v>63</v>
      </c>
      <c r="BN77" s="288"/>
      <c r="BO77" s="144"/>
      <c r="BP77" s="106" t="s">
        <v>63</v>
      </c>
      <c r="BQ77" s="288"/>
      <c r="BR77" s="144"/>
      <c r="BS77" s="106" t="s">
        <v>63</v>
      </c>
      <c r="BT77" s="288"/>
      <c r="BU77" s="144"/>
      <c r="BV77" s="106" t="s">
        <v>63</v>
      </c>
      <c r="BW77" s="312"/>
      <c r="BX77" s="144"/>
      <c r="BY77" s="106" t="s">
        <v>63</v>
      </c>
    </row>
    <row r="78" spans="1:77" ht="13.8" thickBot="1">
      <c r="A78" s="50" t="s">
        <v>79</v>
      </c>
      <c r="C78" s="312"/>
      <c r="D78" s="105"/>
      <c r="E78" s="135" t="s">
        <v>63</v>
      </c>
      <c r="F78" s="312"/>
      <c r="G78" s="105"/>
      <c r="H78" s="135" t="s">
        <v>63</v>
      </c>
      <c r="I78" s="312"/>
      <c r="J78" s="105"/>
      <c r="K78" s="135" t="s">
        <v>63</v>
      </c>
      <c r="L78" s="312"/>
      <c r="M78" s="105"/>
      <c r="N78" s="135" t="s">
        <v>63</v>
      </c>
      <c r="O78" s="312"/>
      <c r="P78" s="105"/>
      <c r="Q78" s="135" t="s">
        <v>63</v>
      </c>
      <c r="R78" s="312"/>
      <c r="S78" s="105"/>
      <c r="T78" s="135" t="s">
        <v>63</v>
      </c>
      <c r="U78" s="312"/>
      <c r="V78" s="105"/>
      <c r="W78" s="135" t="s">
        <v>63</v>
      </c>
      <c r="X78" s="312"/>
      <c r="Y78" s="105"/>
      <c r="Z78" s="135">
        <v>21426.043000000001</v>
      </c>
      <c r="AA78" s="312"/>
      <c r="AB78" s="105"/>
      <c r="AC78" s="135">
        <v>11148.795888116601</v>
      </c>
      <c r="AD78" s="312"/>
      <c r="AE78" s="105"/>
      <c r="AF78" s="135">
        <v>32574.838888116603</v>
      </c>
      <c r="AG78" s="312"/>
      <c r="AH78" s="105"/>
      <c r="AI78" s="135">
        <v>802</v>
      </c>
      <c r="AJ78" s="312"/>
      <c r="AK78" s="105"/>
      <c r="AL78" s="135" t="s">
        <v>63</v>
      </c>
      <c r="AM78" s="312"/>
      <c r="AN78" s="105"/>
      <c r="AO78" s="135" t="s">
        <v>63</v>
      </c>
      <c r="AP78" s="312"/>
      <c r="AQ78" s="105"/>
      <c r="AR78" s="135" t="s">
        <v>63</v>
      </c>
      <c r="AS78" s="312"/>
      <c r="AT78" s="105"/>
      <c r="AU78" s="135">
        <v>802</v>
      </c>
      <c r="AV78" s="312"/>
      <c r="AW78" s="105"/>
      <c r="AX78" s="135">
        <v>0</v>
      </c>
      <c r="AY78" s="288"/>
      <c r="AZ78" s="105"/>
      <c r="BA78" s="135" t="s">
        <v>63</v>
      </c>
      <c r="BB78" s="288"/>
      <c r="BC78" s="105"/>
      <c r="BD78" s="135" t="s">
        <v>63</v>
      </c>
      <c r="BE78" s="288"/>
      <c r="BF78" s="105"/>
      <c r="BG78" s="135" t="s">
        <v>63</v>
      </c>
      <c r="BH78" s="312"/>
      <c r="BI78" s="105"/>
      <c r="BJ78" s="135" t="s">
        <v>63</v>
      </c>
      <c r="BK78" s="288"/>
      <c r="BL78" s="105"/>
      <c r="BM78" s="135" t="s">
        <v>63</v>
      </c>
      <c r="BN78" s="288"/>
      <c r="BO78" s="105"/>
      <c r="BP78" s="135" t="s">
        <v>63</v>
      </c>
      <c r="BQ78" s="288"/>
      <c r="BR78" s="105"/>
      <c r="BS78" s="135" t="s">
        <v>63</v>
      </c>
      <c r="BT78" s="288"/>
      <c r="BU78" s="105"/>
      <c r="BV78" s="135" t="s">
        <v>63</v>
      </c>
      <c r="BW78" s="312"/>
      <c r="BX78" s="105"/>
      <c r="BY78" s="135" t="s">
        <v>63</v>
      </c>
    </row>
    <row r="79" spans="1:77" ht="13.8" thickBot="1">
      <c r="A79" s="11" t="s">
        <v>87</v>
      </c>
      <c r="B79" s="271"/>
      <c r="C79" s="311"/>
      <c r="D79" s="19" t="s">
        <v>46</v>
      </c>
      <c r="E79" s="17">
        <v>162656.20161116979</v>
      </c>
      <c r="F79" s="311"/>
      <c r="G79" s="19" t="s">
        <v>46</v>
      </c>
      <c r="H79" s="17">
        <v>177023.0440488302</v>
      </c>
      <c r="I79" s="311"/>
      <c r="J79" s="19" t="s">
        <v>46</v>
      </c>
      <c r="K79" s="17">
        <v>168941.73954617485</v>
      </c>
      <c r="L79" s="311"/>
      <c r="M79" s="19" t="s">
        <v>46</v>
      </c>
      <c r="N79" s="17">
        <v>154059.1390952775</v>
      </c>
      <c r="O79" s="271"/>
      <c r="P79" s="19" t="s">
        <v>46</v>
      </c>
      <c r="Q79" s="85">
        <v>662680.12451533193</v>
      </c>
      <c r="R79" s="311"/>
      <c r="S79" s="19" t="s">
        <v>46</v>
      </c>
      <c r="T79" s="17">
        <v>160018.99631607195</v>
      </c>
      <c r="U79" s="311"/>
      <c r="V79" s="19"/>
      <c r="W79" s="17">
        <v>182795.10936081069</v>
      </c>
      <c r="X79" s="311"/>
      <c r="Y79" s="19"/>
      <c r="Z79" s="17">
        <v>188818.54226502331</v>
      </c>
      <c r="AA79" s="311"/>
      <c r="AB79" s="19" t="s">
        <v>46</v>
      </c>
      <c r="AC79" s="17">
        <v>186585.52088811662</v>
      </c>
      <c r="AD79" s="271"/>
      <c r="AE79" s="19" t="s">
        <v>46</v>
      </c>
      <c r="AF79" s="85">
        <v>718218.55559265695</v>
      </c>
      <c r="AG79" s="311"/>
      <c r="AH79" s="19" t="s">
        <v>46</v>
      </c>
      <c r="AI79" s="17">
        <v>178991.62916187334</v>
      </c>
      <c r="AJ79" s="311"/>
      <c r="AK79" s="19" t="s">
        <v>46</v>
      </c>
      <c r="AL79" s="17">
        <v>185959.65513393274</v>
      </c>
      <c r="AM79" s="311"/>
      <c r="AN79" s="19" t="s">
        <v>46</v>
      </c>
      <c r="AO79" s="17">
        <f>SUM(AO69:AO78)</f>
        <v>194994</v>
      </c>
      <c r="AP79" s="311"/>
      <c r="AQ79" s="19" t="s">
        <v>46</v>
      </c>
      <c r="AR79" s="17">
        <f>SUM(AR69:AR78)</f>
        <v>202992</v>
      </c>
      <c r="AS79" s="311"/>
      <c r="AT79" s="19" t="s">
        <v>46</v>
      </c>
      <c r="AU79" s="85">
        <f>SUM(AU69:AU78)</f>
        <v>762938</v>
      </c>
      <c r="AV79" s="311"/>
      <c r="AW79" s="19" t="s">
        <v>46</v>
      </c>
      <c r="AX79" s="17">
        <f>SUM(AX69:AX78)</f>
        <v>181878.99978000013</v>
      </c>
      <c r="AY79" s="272"/>
      <c r="AZ79" s="19" t="s">
        <v>46</v>
      </c>
      <c r="BA79" s="17">
        <f>SUM(BA69:BA78)</f>
        <v>198413.81</v>
      </c>
      <c r="BB79" s="272"/>
      <c r="BC79" s="19" t="s">
        <v>46</v>
      </c>
      <c r="BD79" s="85">
        <f>SUM(BD69:BD78)</f>
        <v>212961</v>
      </c>
      <c r="BE79" s="272"/>
      <c r="BF79" s="19" t="s">
        <v>46</v>
      </c>
      <c r="BG79" s="85">
        <f>SUM(BG69:BG78)</f>
        <v>220682</v>
      </c>
      <c r="BH79" s="311"/>
      <c r="BI79" s="19" t="s">
        <v>46</v>
      </c>
      <c r="BJ79" s="85">
        <f>SUM(BJ69:BJ78)</f>
        <v>813936</v>
      </c>
      <c r="BK79" s="272"/>
      <c r="BL79" s="19" t="s">
        <v>46</v>
      </c>
      <c r="BM79" s="85">
        <f>SUM(BM69:BM78)</f>
        <v>209734</v>
      </c>
      <c r="BN79" s="272"/>
      <c r="BO79" s="19" t="s">
        <v>46</v>
      </c>
      <c r="BP79" s="85">
        <f>SUM(BP69:BP78)</f>
        <v>217270.07389</v>
      </c>
      <c r="BQ79" s="272"/>
      <c r="BR79" s="19" t="s">
        <v>46</v>
      </c>
      <c r="BS79" s="85">
        <f>SUM(BS69:BS78)</f>
        <v>228907</v>
      </c>
      <c r="BT79" s="272"/>
      <c r="BU79" s="19" t="s">
        <v>46</v>
      </c>
      <c r="BV79" s="85">
        <f>SUM(BV69:BV78)</f>
        <v>231657.32608841348</v>
      </c>
      <c r="BW79" s="311"/>
      <c r="BX79" s="19" t="s">
        <v>46</v>
      </c>
      <c r="BY79" s="85">
        <f>SUM(BY69:BY78)</f>
        <v>887568.3260884136</v>
      </c>
    </row>
    <row r="80" spans="1:77">
      <c r="A80" s="9"/>
      <c r="E80" s="30"/>
      <c r="H80" s="30"/>
      <c r="K80" s="30"/>
      <c r="N80" s="30"/>
      <c r="Q80" s="30"/>
      <c r="T80" s="30"/>
      <c r="W80" s="30"/>
      <c r="Z80" s="30"/>
      <c r="AC80" s="30"/>
      <c r="AF80" s="30"/>
      <c r="AI80" s="30"/>
      <c r="AL80" s="30"/>
      <c r="AO80" s="30"/>
      <c r="AR80" s="30"/>
      <c r="AU80" s="30"/>
      <c r="AX80" s="30"/>
      <c r="AY80" s="287"/>
      <c r="BA80" s="30"/>
      <c r="BB80" s="287"/>
      <c r="BD80" s="30"/>
      <c r="BE80" s="287"/>
      <c r="BG80" s="30"/>
      <c r="BJ80" s="30"/>
      <c r="BK80" s="287"/>
      <c r="BM80" s="30"/>
      <c r="BN80" s="287"/>
      <c r="BP80" s="30"/>
      <c r="BQ80" s="287"/>
      <c r="BS80" s="30"/>
      <c r="BT80" s="287"/>
      <c r="BV80" s="30"/>
      <c r="BY80" s="30"/>
    </row>
    <row r="81" spans="1:115">
      <c r="A81" s="16" t="s">
        <v>95</v>
      </c>
      <c r="C81" s="307"/>
      <c r="D81" s="160"/>
      <c r="E81" s="160"/>
      <c r="F81" s="307"/>
      <c r="G81" s="160"/>
      <c r="H81" s="160"/>
      <c r="I81" s="307"/>
      <c r="J81" s="160"/>
      <c r="K81" s="160"/>
      <c r="L81" s="307"/>
      <c r="M81" s="160"/>
      <c r="N81" s="160"/>
      <c r="O81" s="307"/>
      <c r="P81" s="160"/>
      <c r="Q81" s="160"/>
      <c r="R81" s="307"/>
      <c r="S81" s="160"/>
      <c r="T81" s="160"/>
      <c r="U81" s="307"/>
      <c r="V81" s="160"/>
      <c r="W81" s="160"/>
      <c r="X81" s="307"/>
      <c r="Y81" s="160"/>
      <c r="Z81" s="160"/>
      <c r="AA81" s="307"/>
      <c r="AB81" s="160"/>
      <c r="AC81" s="160"/>
      <c r="AD81" s="307"/>
      <c r="AE81" s="160"/>
      <c r="AF81" s="160"/>
      <c r="AG81" s="307"/>
      <c r="AH81" s="160"/>
      <c r="AI81" s="160"/>
      <c r="AJ81" s="307"/>
      <c r="AK81" s="160"/>
      <c r="AL81" s="160"/>
      <c r="AM81" s="307"/>
      <c r="AN81" s="160"/>
      <c r="AO81" s="160"/>
      <c r="AP81" s="307"/>
      <c r="AQ81" s="160"/>
      <c r="AR81" s="160"/>
      <c r="AS81" s="307"/>
      <c r="AT81" s="160"/>
      <c r="AU81" s="160"/>
      <c r="AV81" s="307"/>
      <c r="AW81" s="160"/>
      <c r="AX81" s="160"/>
      <c r="AY81" s="307"/>
      <c r="AZ81" s="160"/>
      <c r="BA81" s="160"/>
      <c r="BB81" s="307"/>
      <c r="BC81" s="160"/>
      <c r="BD81" s="160"/>
      <c r="BE81" s="307"/>
      <c r="BF81" s="160"/>
      <c r="BG81" s="160"/>
      <c r="BH81" s="307"/>
      <c r="BI81" s="160"/>
      <c r="BJ81" s="160"/>
      <c r="BK81" s="307"/>
      <c r="BL81" s="160"/>
      <c r="BM81" s="160"/>
      <c r="BN81" s="307"/>
      <c r="BO81" s="160"/>
      <c r="BP81" s="160"/>
      <c r="BQ81" s="307"/>
      <c r="BR81" s="160"/>
      <c r="BS81" s="160"/>
      <c r="BT81" s="307"/>
      <c r="BU81" s="160"/>
      <c r="BV81" s="160"/>
      <c r="BW81" s="307"/>
      <c r="BX81" s="160"/>
      <c r="BY81" s="160"/>
    </row>
    <row r="82" spans="1:115">
      <c r="A82" s="16" t="s">
        <v>76</v>
      </c>
      <c r="C82" s="300"/>
      <c r="D82" s="154"/>
      <c r="E82" s="154"/>
      <c r="F82" s="300"/>
      <c r="G82" s="154"/>
      <c r="H82" s="154"/>
      <c r="I82" s="300"/>
      <c r="J82" s="154"/>
      <c r="K82" s="154"/>
      <c r="L82" s="300"/>
      <c r="M82" s="154"/>
      <c r="N82" s="154"/>
      <c r="O82" s="300"/>
      <c r="P82" s="154"/>
      <c r="Q82" s="154"/>
      <c r="R82" s="300"/>
      <c r="S82" s="154"/>
      <c r="T82" s="154"/>
      <c r="U82" s="300"/>
      <c r="V82" s="154"/>
      <c r="W82" s="154"/>
      <c r="X82" s="300"/>
      <c r="Y82" s="154"/>
      <c r="Z82" s="154"/>
      <c r="AA82" s="300"/>
      <c r="AB82" s="154"/>
      <c r="AC82" s="154"/>
      <c r="AD82" s="300"/>
      <c r="AE82" s="154"/>
      <c r="AF82" s="154"/>
      <c r="AG82" s="300"/>
      <c r="AH82" s="154"/>
      <c r="AI82" s="154"/>
      <c r="AJ82" s="300"/>
      <c r="AK82" s="154"/>
      <c r="AL82" s="154"/>
      <c r="AM82" s="300"/>
      <c r="AN82" s="154"/>
      <c r="AO82" s="154"/>
      <c r="AP82" s="300"/>
      <c r="AQ82" s="154"/>
      <c r="AR82" s="154"/>
      <c r="AS82" s="300"/>
      <c r="AT82" s="154"/>
      <c r="AU82" s="154"/>
      <c r="AV82" s="300"/>
      <c r="AW82" s="154"/>
      <c r="AX82" s="154"/>
      <c r="AY82" s="300"/>
      <c r="AZ82" s="154"/>
      <c r="BA82" s="154"/>
      <c r="BB82" s="300"/>
      <c r="BC82" s="154"/>
      <c r="BD82" s="154"/>
      <c r="BE82" s="300"/>
      <c r="BF82" s="154"/>
      <c r="BG82" s="154"/>
      <c r="BH82" s="300"/>
      <c r="BI82" s="154"/>
      <c r="BJ82" s="154"/>
      <c r="BK82" s="300"/>
      <c r="BL82" s="154"/>
      <c r="BM82" s="154"/>
      <c r="BN82" s="300"/>
      <c r="BO82" s="154"/>
      <c r="BP82" s="154"/>
      <c r="BQ82" s="300"/>
      <c r="BR82" s="154"/>
      <c r="BS82" s="154"/>
      <c r="BT82" s="300"/>
      <c r="BU82" s="154"/>
      <c r="BV82" s="154"/>
      <c r="BW82" s="300"/>
      <c r="BX82" s="154"/>
      <c r="BY82" s="154"/>
    </row>
    <row r="83" spans="1:115">
      <c r="A83" s="127"/>
      <c r="C83" s="300"/>
      <c r="D83" s="154"/>
      <c r="E83" s="154"/>
      <c r="F83" s="300"/>
      <c r="G83" s="154"/>
      <c r="H83" s="154"/>
      <c r="I83" s="300"/>
      <c r="J83" s="154"/>
      <c r="K83" s="154"/>
      <c r="L83" s="300"/>
      <c r="M83" s="154"/>
      <c r="N83" s="154"/>
      <c r="O83" s="300"/>
      <c r="P83" s="154"/>
      <c r="Q83" s="154"/>
      <c r="R83" s="300"/>
      <c r="S83" s="154"/>
      <c r="T83" s="154"/>
      <c r="U83" s="300"/>
      <c r="V83" s="154"/>
      <c r="W83" s="154"/>
      <c r="X83" s="300"/>
      <c r="Y83" s="154"/>
      <c r="Z83" s="154"/>
      <c r="AA83" s="300"/>
      <c r="AB83" s="154"/>
      <c r="AC83" s="154"/>
      <c r="AD83" s="300"/>
      <c r="AE83" s="154"/>
      <c r="AF83" s="154"/>
      <c r="AG83" s="300"/>
      <c r="AH83" s="154"/>
      <c r="AI83" s="154"/>
      <c r="AJ83" s="300"/>
      <c r="AK83" s="154"/>
      <c r="AL83" s="154"/>
      <c r="AM83" s="300"/>
      <c r="AN83" s="154"/>
      <c r="AO83" s="154"/>
      <c r="AP83" s="300"/>
      <c r="AQ83" s="154"/>
      <c r="AR83" s="154"/>
      <c r="AS83" s="300"/>
      <c r="AT83" s="154"/>
      <c r="AU83" s="154"/>
      <c r="AV83" s="300"/>
      <c r="AW83" s="154"/>
      <c r="AX83" s="154"/>
      <c r="AY83" s="300"/>
      <c r="AZ83" s="154"/>
      <c r="BA83" s="154"/>
      <c r="BB83" s="300"/>
      <c r="BC83" s="154"/>
      <c r="BD83" s="154"/>
      <c r="BE83" s="300"/>
      <c r="BF83" s="154"/>
      <c r="BG83" s="154"/>
      <c r="BH83" s="300"/>
      <c r="BI83" s="154"/>
      <c r="BJ83" s="154"/>
      <c r="BK83" s="300"/>
      <c r="BL83" s="154"/>
      <c r="BM83" s="154"/>
      <c r="BN83" s="300"/>
      <c r="BO83" s="154"/>
      <c r="BP83" s="154"/>
      <c r="BQ83" s="300"/>
      <c r="BR83" s="154"/>
      <c r="BS83" s="154"/>
      <c r="BT83" s="300"/>
      <c r="BU83" s="154"/>
      <c r="BV83" s="154"/>
      <c r="BW83" s="300"/>
      <c r="BX83" s="154"/>
      <c r="BY83" s="154"/>
    </row>
    <row r="84" spans="1:115">
      <c r="A84" s="143" t="s">
        <v>96</v>
      </c>
      <c r="D84" s="142" t="s">
        <v>46</v>
      </c>
      <c r="E84" s="111">
        <v>0.47239511897263281</v>
      </c>
      <c r="G84" s="142" t="s">
        <v>46</v>
      </c>
      <c r="H84" s="111">
        <v>0.53413057668201569</v>
      </c>
      <c r="J84" s="142" t="s">
        <v>46</v>
      </c>
      <c r="K84" s="111">
        <v>0.53042092591574685</v>
      </c>
      <c r="M84" s="142" t="s">
        <v>46</v>
      </c>
      <c r="N84" s="111">
        <v>0.37757781070783464</v>
      </c>
      <c r="P84" s="142" t="s">
        <v>46</v>
      </c>
      <c r="Q84" s="111">
        <v>1.9142537700497975</v>
      </c>
      <c r="S84" s="142" t="s">
        <v>46</v>
      </c>
      <c r="T84" s="111">
        <v>0.51</v>
      </c>
      <c r="V84" s="142" t="s">
        <v>46</v>
      </c>
      <c r="W84" s="111">
        <v>0.38149602577965652</v>
      </c>
      <c r="Y84" s="142"/>
      <c r="Z84" s="111">
        <v>0.51143760461223731</v>
      </c>
      <c r="AB84" s="142" t="s">
        <v>46</v>
      </c>
      <c r="AC84" s="111">
        <v>0.47839843144399996</v>
      </c>
      <c r="AE84" s="142" t="s">
        <v>46</v>
      </c>
      <c r="AF84" s="111">
        <v>1.8789366040992466</v>
      </c>
      <c r="AH84" s="142" t="s">
        <v>46</v>
      </c>
      <c r="AI84" s="111">
        <v>0.56561173715281954</v>
      </c>
      <c r="AK84" s="142" t="s">
        <v>46</v>
      </c>
      <c r="AL84" s="111">
        <v>0.62559896033860696</v>
      </c>
      <c r="AN84" s="142" t="s">
        <v>46</v>
      </c>
      <c r="AO84" s="110">
        <v>0.63978157862455209</v>
      </c>
      <c r="AQ84" s="142" t="s">
        <v>46</v>
      </c>
      <c r="AR84" s="110">
        <v>1.59</v>
      </c>
      <c r="AT84" s="142" t="s">
        <v>46</v>
      </c>
      <c r="AU84" s="111">
        <v>3.41</v>
      </c>
      <c r="AW84" s="142" t="s">
        <v>46</v>
      </c>
      <c r="AX84" s="110">
        <v>0.642786475722399</v>
      </c>
      <c r="AY84" s="307"/>
      <c r="AZ84" s="142" t="s">
        <v>46</v>
      </c>
      <c r="BA84" s="110">
        <v>0.67441424522086169</v>
      </c>
      <c r="BB84" s="307"/>
      <c r="BC84" s="142" t="s">
        <v>46</v>
      </c>
      <c r="BD84" s="110">
        <v>0.73909999999999998</v>
      </c>
      <c r="BE84" s="307"/>
      <c r="BF84" s="142" t="s">
        <v>46</v>
      </c>
      <c r="BG84" s="110">
        <v>0.79</v>
      </c>
      <c r="BI84" s="142" t="s">
        <v>46</v>
      </c>
      <c r="BJ84" s="111">
        <v>2.8481961678406895</v>
      </c>
      <c r="BK84" s="307"/>
      <c r="BL84" s="142" t="s">
        <v>46</v>
      </c>
      <c r="BM84" s="110">
        <v>0.73333648609563806</v>
      </c>
      <c r="BN84" s="307"/>
      <c r="BO84" s="142" t="s">
        <v>46</v>
      </c>
      <c r="BP84" s="110">
        <v>0.75</v>
      </c>
      <c r="BQ84" s="307"/>
      <c r="BR84" s="142" t="s">
        <v>46</v>
      </c>
      <c r="BS84" s="110">
        <v>0.83</v>
      </c>
      <c r="BT84" s="307"/>
      <c r="BU84" s="142" t="s">
        <v>46</v>
      </c>
      <c r="BV84" s="110">
        <v>0.81770752068805475</v>
      </c>
      <c r="BX84" s="142" t="s">
        <v>46</v>
      </c>
      <c r="BY84" s="111">
        <v>3.1276808524503505</v>
      </c>
    </row>
    <row r="85" spans="1:115">
      <c r="A85" s="50" t="s">
        <v>78</v>
      </c>
      <c r="E85" s="89" t="s">
        <v>63</v>
      </c>
      <c r="H85" s="89" t="s">
        <v>63</v>
      </c>
      <c r="K85" s="89" t="s">
        <v>63</v>
      </c>
      <c r="N85" s="89" t="s">
        <v>63</v>
      </c>
      <c r="Q85" s="89" t="s">
        <v>63</v>
      </c>
      <c r="T85" s="89" t="s">
        <v>63</v>
      </c>
      <c r="W85" s="89">
        <v>3.8442364980894088E-2</v>
      </c>
      <c r="Z85" s="89">
        <v>3.7719869930717534E-2</v>
      </c>
      <c r="AC85" s="89">
        <v>5.6264288502827317E-2</v>
      </c>
      <c r="AF85" s="89">
        <v>0.13207700852008888</v>
      </c>
      <c r="AI85" s="89">
        <v>6.4023873132254766E-3</v>
      </c>
      <c r="AL85" s="89" t="s">
        <v>63</v>
      </c>
      <c r="AO85" s="160" t="s">
        <v>63</v>
      </c>
      <c r="AR85" s="160" t="s">
        <v>63</v>
      </c>
      <c r="AU85" s="89">
        <v>6.4869182489449458E-3</v>
      </c>
      <c r="AX85" s="160">
        <v>0</v>
      </c>
      <c r="AY85" s="307"/>
      <c r="BA85" s="160" t="s">
        <v>63</v>
      </c>
      <c r="BB85" s="307"/>
      <c r="BD85" s="102" t="s">
        <v>63</v>
      </c>
      <c r="BE85" s="307"/>
      <c r="BG85" s="102" t="s">
        <v>63</v>
      </c>
      <c r="BJ85" s="89" t="s">
        <v>63</v>
      </c>
      <c r="BK85" s="307"/>
      <c r="BM85" s="102" t="s">
        <v>63</v>
      </c>
      <c r="BN85" s="307"/>
      <c r="BP85" s="102" t="s">
        <v>63</v>
      </c>
      <c r="BQ85" s="307"/>
      <c r="BS85" s="102" t="s">
        <v>63</v>
      </c>
      <c r="BT85" s="307"/>
      <c r="BV85" s="102" t="s">
        <v>63</v>
      </c>
      <c r="BY85" s="89" t="s">
        <v>63</v>
      </c>
    </row>
    <row r="86" spans="1:115">
      <c r="A86" s="143" t="s">
        <v>79</v>
      </c>
      <c r="D86" s="142"/>
      <c r="E86" s="111" t="s">
        <v>63</v>
      </c>
      <c r="G86" s="142"/>
      <c r="H86" s="111" t="s">
        <v>63</v>
      </c>
      <c r="J86" s="142"/>
      <c r="K86" s="111" t="s">
        <v>63</v>
      </c>
      <c r="M86" s="142"/>
      <c r="N86" s="111" t="s">
        <v>63</v>
      </c>
      <c r="P86" s="142"/>
      <c r="Q86" s="111" t="s">
        <v>63</v>
      </c>
      <c r="S86" s="142"/>
      <c r="T86" s="111" t="s">
        <v>63</v>
      </c>
      <c r="V86" s="142"/>
      <c r="W86" s="111" t="s">
        <v>63</v>
      </c>
      <c r="Y86" s="142"/>
      <c r="Z86" s="111">
        <v>0.11433369268740332</v>
      </c>
      <c r="AB86" s="142"/>
      <c r="AC86" s="111">
        <v>5.9452096323393738E-2</v>
      </c>
      <c r="AE86" s="142"/>
      <c r="AF86" s="111">
        <v>0.17319005206369448</v>
      </c>
      <c r="AH86" s="142"/>
      <c r="AI86" s="111">
        <v>4.2753660492979451E-3</v>
      </c>
      <c r="AK86" s="142"/>
      <c r="AL86" s="111" t="s">
        <v>63</v>
      </c>
      <c r="AN86" s="142"/>
      <c r="AO86" s="110" t="s">
        <v>63</v>
      </c>
      <c r="AQ86" s="142"/>
      <c r="AR86" s="110" t="s">
        <v>63</v>
      </c>
      <c r="AT86" s="142"/>
      <c r="AU86" s="111">
        <v>0</v>
      </c>
      <c r="AW86" s="142"/>
      <c r="AX86" s="110">
        <v>0</v>
      </c>
      <c r="AY86" s="307"/>
      <c r="AZ86" s="142"/>
      <c r="BA86" s="110" t="s">
        <v>63</v>
      </c>
      <c r="BB86" s="307"/>
      <c r="BC86" s="142"/>
      <c r="BD86" s="110" t="s">
        <v>63</v>
      </c>
      <c r="BE86" s="307"/>
      <c r="BF86" s="142"/>
      <c r="BG86" s="110" t="s">
        <v>63</v>
      </c>
      <c r="BI86" s="142"/>
      <c r="BJ86" s="111" t="s">
        <v>63</v>
      </c>
      <c r="BK86" s="307"/>
      <c r="BL86" s="142"/>
      <c r="BM86" s="110" t="s">
        <v>63</v>
      </c>
      <c r="BN86" s="307"/>
      <c r="BO86" s="142"/>
      <c r="BP86" s="110" t="s">
        <v>63</v>
      </c>
      <c r="BQ86" s="307"/>
      <c r="BR86" s="142"/>
      <c r="BS86" s="110" t="s">
        <v>63</v>
      </c>
      <c r="BT86" s="307"/>
      <c r="BU86" s="142"/>
      <c r="BV86" s="110" t="s">
        <v>63</v>
      </c>
      <c r="BX86" s="142"/>
      <c r="BY86" s="111" t="s">
        <v>63</v>
      </c>
    </row>
    <row r="87" spans="1:115">
      <c r="A87" s="50" t="s">
        <v>97</v>
      </c>
      <c r="E87" s="89" t="s">
        <v>63</v>
      </c>
      <c r="H87" s="89" t="s">
        <v>63</v>
      </c>
      <c r="K87" s="89">
        <v>-1.9612089704979443E-4</v>
      </c>
      <c r="N87" s="89" t="s">
        <v>63</v>
      </c>
      <c r="Q87" s="89">
        <v>-1.9632222802825873E-4</v>
      </c>
      <c r="T87" s="89" t="s">
        <v>63</v>
      </c>
      <c r="W87" s="89">
        <v>0.20661305949355402</v>
      </c>
      <c r="Z87" s="89" t="s">
        <v>63</v>
      </c>
      <c r="AC87" s="89" t="s">
        <v>63</v>
      </c>
      <c r="AF87" s="89">
        <v>0.20636496502655002</v>
      </c>
      <c r="AI87" s="89" t="s">
        <v>63</v>
      </c>
      <c r="AL87" s="89">
        <v>-2.6229150712710165E-2</v>
      </c>
      <c r="AO87" s="160" t="s">
        <v>63</v>
      </c>
      <c r="AR87" s="160" t="s">
        <v>63</v>
      </c>
      <c r="AU87" s="89">
        <v>-2.6325761486559254E-2</v>
      </c>
      <c r="AX87" s="160"/>
      <c r="AY87" s="307"/>
      <c r="BA87" s="160" t="s">
        <v>63</v>
      </c>
      <c r="BB87" s="307"/>
      <c r="BD87" s="102" t="s">
        <v>63</v>
      </c>
      <c r="BE87" s="307"/>
      <c r="BG87" s="102" t="s">
        <v>63</v>
      </c>
      <c r="BJ87" s="89" t="s">
        <v>63</v>
      </c>
      <c r="BK87" s="307"/>
      <c r="BM87" s="102"/>
      <c r="BN87" s="307"/>
      <c r="BP87" s="102"/>
      <c r="BQ87" s="307"/>
      <c r="BS87" s="102"/>
      <c r="BT87" s="307"/>
      <c r="BV87" s="102"/>
      <c r="BY87" s="89" t="s">
        <v>63</v>
      </c>
    </row>
    <row r="88" spans="1:115">
      <c r="A88" s="143" t="s">
        <v>80</v>
      </c>
      <c r="C88" s="313"/>
      <c r="D88" s="142"/>
      <c r="E88" s="111">
        <v>8.2598904890728575E-2</v>
      </c>
      <c r="F88" s="313"/>
      <c r="G88" s="142"/>
      <c r="H88" s="111">
        <v>7.4537576092881419E-2</v>
      </c>
      <c r="I88" s="313"/>
      <c r="J88" s="142"/>
      <c r="K88" s="111">
        <v>7.0858208923468807E-2</v>
      </c>
      <c r="L88" s="313"/>
      <c r="M88" s="142"/>
      <c r="N88" s="111">
        <v>7.091741897045728E-2</v>
      </c>
      <c r="P88" s="142"/>
      <c r="Q88" s="111">
        <v>0.29891452374711491</v>
      </c>
      <c r="R88" s="313"/>
      <c r="S88" s="142"/>
      <c r="T88" s="111">
        <v>5.9622765741749677E-2</v>
      </c>
      <c r="U88" s="313"/>
      <c r="V88" s="142"/>
      <c r="W88" s="111">
        <v>5.7970213537257398E-2</v>
      </c>
      <c r="X88" s="313"/>
      <c r="Y88" s="142"/>
      <c r="Z88" s="111">
        <v>5.6112968681677519E-2</v>
      </c>
      <c r="AA88" s="313"/>
      <c r="AB88" s="142"/>
      <c r="AC88" s="111">
        <v>5.2563462399049271E-2</v>
      </c>
      <c r="AE88" s="142"/>
      <c r="AF88" s="111">
        <v>0.22630987620425502</v>
      </c>
      <c r="AG88" s="313"/>
      <c r="AH88" s="142"/>
      <c r="AI88" s="111">
        <v>4.3407381883661639E-2</v>
      </c>
      <c r="AJ88" s="313"/>
      <c r="AK88" s="142"/>
      <c r="AL88" s="111">
        <v>4.4432584072758796E-2</v>
      </c>
      <c r="AM88" s="313"/>
      <c r="AN88" s="142"/>
      <c r="AO88" s="110">
        <v>4.077762223764185E-2</v>
      </c>
      <c r="AP88" s="313"/>
      <c r="AQ88" s="142"/>
      <c r="AR88" s="110">
        <v>4.0640708600868894E-2</v>
      </c>
      <c r="AS88" s="313"/>
      <c r="AT88" s="142"/>
      <c r="AU88" s="111">
        <v>0.16987699307120757</v>
      </c>
      <c r="AV88" s="313"/>
      <c r="AW88" s="142"/>
      <c r="AX88" s="110">
        <v>3.8057013572596381E-2</v>
      </c>
      <c r="AY88" s="307"/>
      <c r="AZ88" s="142"/>
      <c r="BA88" s="110">
        <v>3.6177756812919709E-2</v>
      </c>
      <c r="BB88" s="307"/>
      <c r="BC88" s="142"/>
      <c r="BD88" s="110">
        <v>3.6135147745095277E-2</v>
      </c>
      <c r="BE88" s="307"/>
      <c r="BF88" s="142"/>
      <c r="BG88" s="110">
        <v>3.6296114212496441E-2</v>
      </c>
      <c r="BH88" s="313"/>
      <c r="BI88" s="142"/>
      <c r="BJ88" s="111">
        <v>0.1466931645149479</v>
      </c>
      <c r="BK88" s="307"/>
      <c r="BL88" s="142"/>
      <c r="BM88" s="110">
        <v>2.4197692015268328E-2</v>
      </c>
      <c r="BN88" s="307"/>
      <c r="BO88" s="142"/>
      <c r="BP88" s="110">
        <v>2.438261958980199E-2</v>
      </c>
      <c r="BQ88" s="307"/>
      <c r="BR88" s="142"/>
      <c r="BS88" s="110">
        <v>4.6716559785950365E-2</v>
      </c>
      <c r="BT88" s="307"/>
      <c r="BU88" s="142"/>
      <c r="BV88" s="110">
        <v>4.2447046152745284E-2</v>
      </c>
      <c r="BW88" s="313"/>
      <c r="BX88" s="142"/>
      <c r="BY88" s="111">
        <v>0.13749482837613378</v>
      </c>
    </row>
    <row r="89" spans="1:115" ht="14.25" customHeight="1">
      <c r="A89" s="50" t="s">
        <v>81</v>
      </c>
      <c r="E89" s="89">
        <v>-3.6239283331167701E-5</v>
      </c>
      <c r="H89" s="89">
        <v>2.4794603067766359E-5</v>
      </c>
      <c r="K89" s="89">
        <v>-1.6262560336724913E-4</v>
      </c>
      <c r="N89" s="89">
        <v>6.2660978499255067E-3</v>
      </c>
      <c r="Q89" s="89">
        <v>6.0991872999387473E-3</v>
      </c>
      <c r="T89" s="89" t="s">
        <v>63</v>
      </c>
      <c r="W89" s="89" t="s">
        <v>63</v>
      </c>
      <c r="Z89" s="89" t="s">
        <v>63</v>
      </c>
      <c r="AC89" s="89" t="s">
        <v>63</v>
      </c>
      <c r="AF89" s="89" t="s">
        <v>63</v>
      </c>
      <c r="AI89" s="89" t="s">
        <v>63</v>
      </c>
      <c r="AL89" s="89" t="s">
        <v>63</v>
      </c>
      <c r="AO89" s="160" t="s">
        <v>63</v>
      </c>
      <c r="AR89" s="160" t="s">
        <v>63</v>
      </c>
      <c r="AU89" s="89" t="s">
        <v>63</v>
      </c>
      <c r="AX89" s="160"/>
      <c r="AY89" s="307"/>
      <c r="BA89" s="160" t="s">
        <v>63</v>
      </c>
      <c r="BB89" s="307"/>
      <c r="BD89" s="102" t="s">
        <v>63</v>
      </c>
      <c r="BE89" s="307"/>
      <c r="BG89" s="102" t="s">
        <v>63</v>
      </c>
      <c r="BJ89" s="89" t="s">
        <v>63</v>
      </c>
      <c r="BK89" s="307"/>
      <c r="BM89" s="102"/>
      <c r="BN89" s="307"/>
      <c r="BP89" s="102">
        <v>7.3993591138295329E-3</v>
      </c>
      <c r="BQ89" s="307"/>
      <c r="BS89" s="102"/>
      <c r="BT89" s="307"/>
      <c r="BV89" s="102"/>
      <c r="BY89" s="89">
        <v>7.4159348308932499E-3</v>
      </c>
    </row>
    <row r="90" spans="1:115" ht="13.5" customHeight="1">
      <c r="A90" s="143" t="s">
        <v>83</v>
      </c>
      <c r="D90" s="142"/>
      <c r="E90" s="111">
        <v>9.0211200724124224E-2</v>
      </c>
      <c r="G90" s="142"/>
      <c r="H90" s="111">
        <v>0.10239617662692983</v>
      </c>
      <c r="J90" s="142"/>
      <c r="K90" s="111">
        <v>0.11122907381064527</v>
      </c>
      <c r="M90" s="142"/>
      <c r="N90" s="111">
        <v>0.12093693208762044</v>
      </c>
      <c r="P90" s="142"/>
      <c r="Q90" s="111">
        <v>0.42478865031143648</v>
      </c>
      <c r="S90" s="142"/>
      <c r="T90" s="111">
        <v>8.0450139261564996E-2</v>
      </c>
      <c r="V90" s="142"/>
      <c r="W90" s="111">
        <v>0.1088118007393294</v>
      </c>
      <c r="Y90" s="142"/>
      <c r="Z90" s="111">
        <v>0.1024657500679672</v>
      </c>
      <c r="AB90" s="142"/>
      <c r="AC90" s="111">
        <v>0.11987010412053045</v>
      </c>
      <c r="AE90" s="142"/>
      <c r="AF90" s="111">
        <v>0.4113676185582818</v>
      </c>
      <c r="AH90" s="142"/>
      <c r="AI90" s="111">
        <v>0.10503966662763929</v>
      </c>
      <c r="AK90" s="142"/>
      <c r="AL90" s="111">
        <v>0.11748680884726687</v>
      </c>
      <c r="AN90" s="142"/>
      <c r="AO90" s="110">
        <v>0.12140251669256041</v>
      </c>
      <c r="AQ90" s="142"/>
      <c r="AR90" s="110">
        <v>0.13485375200840552</v>
      </c>
      <c r="AT90" s="142"/>
      <c r="AU90" s="111">
        <v>0.47842237370403617</v>
      </c>
      <c r="AW90" s="142"/>
      <c r="AX90" s="110">
        <v>5.0462368805604764E-2</v>
      </c>
      <c r="AY90" s="307"/>
      <c r="AZ90" s="142"/>
      <c r="BA90" s="110">
        <v>0.10153540334553433</v>
      </c>
      <c r="BB90" s="307"/>
      <c r="BC90" s="142"/>
      <c r="BD90" s="110">
        <v>0.10976315436090998</v>
      </c>
      <c r="BE90" s="307"/>
      <c r="BF90" s="142"/>
      <c r="BG90" s="110">
        <v>0.10682530102559604</v>
      </c>
      <c r="BI90" s="142"/>
      <c r="BJ90" s="111">
        <v>0.36808029709690759</v>
      </c>
      <c r="BK90" s="307"/>
      <c r="BL90" s="142"/>
      <c r="BM90" s="110">
        <v>0.11227998082860496</v>
      </c>
      <c r="BN90" s="307"/>
      <c r="BO90" s="142"/>
      <c r="BP90" s="110">
        <v>0.12311613199409401</v>
      </c>
      <c r="BQ90" s="307"/>
      <c r="BR90" s="142"/>
      <c r="BS90" s="110">
        <v>0.12618070681944851</v>
      </c>
      <c r="BT90" s="307"/>
      <c r="BU90" s="142"/>
      <c r="BV90" s="110">
        <v>0.14606744032179891</v>
      </c>
      <c r="BX90" s="142"/>
      <c r="BY90" s="111">
        <v>0.50731787466055689</v>
      </c>
    </row>
    <row r="91" spans="1:115" ht="14.25" customHeight="1">
      <c r="A91" s="50" t="s">
        <v>98</v>
      </c>
      <c r="E91" s="89">
        <v>-2.1701370934023499E-2</v>
      </c>
      <c r="H91" s="89">
        <v>-1.9881052070029201E-2</v>
      </c>
      <c r="K91" s="89">
        <v>-1.8884984756965598E-2</v>
      </c>
      <c r="N91" s="89">
        <v>-1.4330220327931799E-2</v>
      </c>
      <c r="Q91" s="89">
        <v>-7.4792367605485799E-2</v>
      </c>
      <c r="T91" s="89">
        <v>-1.4912443389680391E-2</v>
      </c>
      <c r="W91" s="89">
        <v>-1.4489205862549173E-2</v>
      </c>
      <c r="Z91" s="89">
        <v>-1.3925270491297258E-2</v>
      </c>
      <c r="AC91" s="89">
        <v>-1.2584487799968487E-2</v>
      </c>
      <c r="AF91" s="89">
        <v>-5.6102270724337468E-2</v>
      </c>
      <c r="AI91" s="89">
        <v>-1.0621451878219177E-2</v>
      </c>
      <c r="AL91" s="89">
        <v>-1.072477782325427E-2</v>
      </c>
      <c r="AO91" s="160">
        <v>-9.9478177490237903E-3</v>
      </c>
      <c r="AR91" s="160">
        <v>-9.9721023741906403E-3</v>
      </c>
      <c r="AU91" s="89">
        <v>-4.3742168984281397E-2</v>
      </c>
      <c r="AX91" s="160">
        <v>-9.8713531540149807E-3</v>
      </c>
      <c r="AY91" s="307"/>
      <c r="BA91" s="160">
        <v>-9.4032223349397731E-3</v>
      </c>
      <c r="BB91" s="307"/>
      <c r="BD91" s="102">
        <v>-9.3790338232764749E-3</v>
      </c>
      <c r="BE91" s="307"/>
      <c r="BG91" s="102">
        <v>-7.8132529631703973E-3</v>
      </c>
      <c r="BJ91" s="89">
        <v>-3.8081345101776569E-2</v>
      </c>
      <c r="BK91" s="307"/>
      <c r="BM91" s="102">
        <v>-5.9757303390440318E-3</v>
      </c>
      <c r="BN91" s="307"/>
      <c r="BP91" s="102">
        <v>-6.0188613596597424E-3</v>
      </c>
      <c r="BQ91" s="307"/>
      <c r="BS91" s="102">
        <v>-1.1666233353712781E-2</v>
      </c>
      <c r="BT91" s="307"/>
      <c r="BV91" s="102">
        <v>-9.5917252994006975E-3</v>
      </c>
      <c r="BY91" s="89">
        <v>-3.3201760997448378E-2</v>
      </c>
    </row>
    <row r="92" spans="1:115" ht="13.5" customHeight="1">
      <c r="A92" s="143" t="s">
        <v>99</v>
      </c>
      <c r="D92" s="142"/>
      <c r="E92" s="111" t="s">
        <v>63</v>
      </c>
      <c r="G92" s="142"/>
      <c r="H92" s="111" t="s">
        <v>63</v>
      </c>
      <c r="J92" s="142"/>
      <c r="K92" s="111" t="s">
        <v>63</v>
      </c>
      <c r="M92" s="142"/>
      <c r="N92" s="111">
        <v>-1.5671510722663701E-3</v>
      </c>
      <c r="P92" s="142"/>
      <c r="Q92" s="111">
        <v>-1.5690171133369299E-3</v>
      </c>
      <c r="S92" s="142"/>
      <c r="T92" s="111" t="s">
        <v>63</v>
      </c>
      <c r="V92" s="142"/>
      <c r="W92" s="111" t="s">
        <v>63</v>
      </c>
      <c r="Y92" s="142"/>
      <c r="Z92" s="111" t="s">
        <v>63</v>
      </c>
      <c r="AB92" s="142"/>
      <c r="AC92" s="111" t="s">
        <v>63</v>
      </c>
      <c r="AE92" s="142"/>
      <c r="AF92" s="111" t="s">
        <v>63</v>
      </c>
      <c r="AH92" s="142"/>
      <c r="AI92" s="111" t="s">
        <v>63</v>
      </c>
      <c r="AK92" s="142"/>
      <c r="AL92" s="111" t="s">
        <v>63</v>
      </c>
      <c r="AN92" s="142"/>
      <c r="AO92" s="110" t="s">
        <v>63</v>
      </c>
      <c r="AQ92" s="142"/>
      <c r="AR92" s="110" t="s">
        <v>63</v>
      </c>
      <c r="AT92" s="142"/>
      <c r="AU92" s="111" t="s">
        <v>63</v>
      </c>
      <c r="AW92" s="142"/>
      <c r="AX92" s="110" t="s">
        <v>63</v>
      </c>
      <c r="AY92" s="307"/>
      <c r="AZ92" s="142"/>
      <c r="BA92" s="110" t="s">
        <v>63</v>
      </c>
      <c r="BB92" s="307"/>
      <c r="BC92" s="142"/>
      <c r="BD92" s="110" t="s">
        <v>63</v>
      </c>
      <c r="BE92" s="307"/>
      <c r="BF92" s="142"/>
      <c r="BG92" s="110" t="s">
        <v>63</v>
      </c>
      <c r="BI92" s="142"/>
      <c r="BJ92" s="111" t="s">
        <v>63</v>
      </c>
      <c r="BK92" s="307"/>
      <c r="BL92" s="142"/>
      <c r="BM92" s="110" t="s">
        <v>63</v>
      </c>
      <c r="BN92" s="307"/>
      <c r="BO92" s="142"/>
      <c r="BP92" s="110" t="s">
        <v>63</v>
      </c>
      <c r="BQ92" s="307"/>
      <c r="BR92" s="142"/>
      <c r="BS92" s="110" t="s">
        <v>63</v>
      </c>
      <c r="BT92" s="307"/>
      <c r="BU92" s="142"/>
      <c r="BV92" s="110" t="s">
        <v>63</v>
      </c>
      <c r="BX92" s="142"/>
      <c r="BY92" s="111" t="s">
        <v>63</v>
      </c>
    </row>
    <row r="93" spans="1:115">
      <c r="A93" s="50" t="s">
        <v>100</v>
      </c>
      <c r="E93" s="89">
        <v>-3.2163658926625899E-2</v>
      </c>
      <c r="H93" s="89">
        <v>-2.9754761583307199E-2</v>
      </c>
      <c r="K93" s="89">
        <v>-3.3638906917415203E-2</v>
      </c>
      <c r="N93" s="89">
        <v>-1.7723533838602899E-2</v>
      </c>
      <c r="P93" s="31"/>
      <c r="Q93" s="89">
        <v>-0.11327366106403799</v>
      </c>
      <c r="T93" s="89">
        <v>-3.4680800233174436E-2</v>
      </c>
      <c r="W93" s="89">
        <v>-2.384207987102031E-2</v>
      </c>
      <c r="Z93" s="89">
        <v>-2.017541200742063E-2</v>
      </c>
      <c r="AC93" s="89">
        <v>-3.7480739341983205E-2</v>
      </c>
      <c r="AE93" s="31"/>
      <c r="AF93" s="89">
        <v>-0.11623650291246512</v>
      </c>
      <c r="AI93" s="89">
        <v>-3.505764986428013E-2</v>
      </c>
      <c r="AL93" s="89">
        <v>-3.4617304872928752E-2</v>
      </c>
      <c r="AO93" s="160">
        <v>-2.8542568377794321E-2</v>
      </c>
      <c r="AR93" s="160">
        <v>-5.7639201873004413E-3</v>
      </c>
      <c r="AT93" s="31"/>
      <c r="AU93" s="89">
        <v>-9.860155672224287E-2</v>
      </c>
      <c r="AX93" s="160">
        <v>5.784254468845674E-3</v>
      </c>
      <c r="AY93" s="307"/>
      <c r="BA93" s="160">
        <v>-1.6796288212745151E-2</v>
      </c>
      <c r="BB93" s="307"/>
      <c r="BD93" s="102">
        <v>-2.1114934914108253E-2</v>
      </c>
      <c r="BE93" s="307"/>
      <c r="BG93" s="102">
        <v>-1.798098062221834E-2</v>
      </c>
      <c r="BI93" s="31"/>
      <c r="BJ93" s="89">
        <v>-4.9886831677144756E-2</v>
      </c>
      <c r="BK93" s="307"/>
      <c r="BM93" s="102">
        <v>-2.2847765793324232E-2</v>
      </c>
      <c r="BN93" s="307"/>
      <c r="BP93" s="102">
        <v>-2.1843309752276274E-2</v>
      </c>
      <c r="BQ93" s="307"/>
      <c r="BS93" s="102">
        <v>-2.2724042561722231E-2</v>
      </c>
      <c r="BT93" s="307"/>
      <c r="BV93" s="102">
        <v>-2.5945339967255229E-2</v>
      </c>
      <c r="BX93" s="31"/>
      <c r="BY93" s="89">
        <v>-9.3331063750315732E-2</v>
      </c>
    </row>
    <row r="94" spans="1:115">
      <c r="A94" s="143" t="s">
        <v>101</v>
      </c>
      <c r="D94" s="142"/>
      <c r="E94" s="111" t="s">
        <v>63</v>
      </c>
      <c r="G94" s="142"/>
      <c r="H94" s="111" t="s">
        <v>63</v>
      </c>
      <c r="J94" s="142"/>
      <c r="K94" s="111" t="s">
        <v>63</v>
      </c>
      <c r="M94" s="142"/>
      <c r="N94" s="111" t="s">
        <v>63</v>
      </c>
      <c r="P94" s="142"/>
      <c r="Q94" s="111" t="s">
        <v>63</v>
      </c>
      <c r="S94" s="142"/>
      <c r="T94" s="111" t="s">
        <v>63</v>
      </c>
      <c r="V94" s="142"/>
      <c r="W94" s="111">
        <v>-4.8976450568049557E-2</v>
      </c>
      <c r="Y94" s="142"/>
      <c r="Z94" s="111">
        <v>-2.760666282427298E-2</v>
      </c>
      <c r="AB94" s="142"/>
      <c r="AC94" s="111">
        <v>-5.6767230793239899E-3</v>
      </c>
      <c r="AE94" s="142"/>
      <c r="AF94" s="111">
        <v>-8.1903862502549579E-2</v>
      </c>
      <c r="AH94" s="142"/>
      <c r="AI94" s="111">
        <v>-8.5485344799467817E-4</v>
      </c>
      <c r="AK94" s="142"/>
      <c r="AL94" s="111">
        <v>6.5869997350450626E-3</v>
      </c>
      <c r="AN94" s="142"/>
      <c r="AO94" s="110" t="s">
        <v>63</v>
      </c>
      <c r="AQ94" s="142"/>
      <c r="AR94" s="110" t="s">
        <v>63</v>
      </c>
      <c r="AT94" s="142"/>
      <c r="AU94" s="111">
        <v>6.6113093432029714E-3</v>
      </c>
      <c r="AW94" s="142"/>
      <c r="AX94" s="110" t="s">
        <v>63</v>
      </c>
      <c r="AY94" s="307"/>
      <c r="AZ94" s="142"/>
      <c r="BA94" s="110" t="s">
        <v>63</v>
      </c>
      <c r="BB94" s="307"/>
      <c r="BC94" s="142"/>
      <c r="BD94" s="110" t="s">
        <v>63</v>
      </c>
      <c r="BE94" s="307"/>
      <c r="BF94" s="142"/>
      <c r="BG94" s="110" t="s">
        <v>63</v>
      </c>
      <c r="BI94" s="142"/>
      <c r="BJ94" s="111" t="s">
        <v>63</v>
      </c>
      <c r="BK94" s="307"/>
      <c r="BL94" s="142"/>
      <c r="BM94" s="110" t="s">
        <v>63</v>
      </c>
      <c r="BN94" s="307"/>
      <c r="BO94" s="142"/>
      <c r="BP94" s="110" t="s">
        <v>63</v>
      </c>
      <c r="BQ94" s="307"/>
      <c r="BR94" s="142"/>
      <c r="BS94" s="110" t="s">
        <v>63</v>
      </c>
      <c r="BT94" s="307"/>
      <c r="BU94" s="142"/>
      <c r="BV94" s="110" t="s">
        <v>63</v>
      </c>
      <c r="BX94" s="142"/>
      <c r="BY94" s="111" t="s">
        <v>63</v>
      </c>
    </row>
    <row r="95" spans="1:115">
      <c r="A95" s="50" t="s">
        <v>102</v>
      </c>
      <c r="E95" s="89" t="s">
        <v>63</v>
      </c>
      <c r="H95" s="89" t="s">
        <v>63</v>
      </c>
      <c r="K95" s="89" t="s">
        <v>63</v>
      </c>
      <c r="N95" s="89" t="s">
        <v>63</v>
      </c>
      <c r="P95" s="31"/>
      <c r="Q95" s="89" t="s">
        <v>63</v>
      </c>
      <c r="T95" s="89" t="s">
        <v>63</v>
      </c>
      <c r="W95" s="89">
        <v>-9.610591245223522E-3</v>
      </c>
      <c r="Z95" s="89">
        <v>-9.4299674826793835E-3</v>
      </c>
      <c r="AC95" s="89">
        <v>-1.4066072125706829E-2</v>
      </c>
      <c r="AE95" s="31"/>
      <c r="AF95" s="89">
        <v>-3.3019252130022221E-2</v>
      </c>
      <c r="AI95" s="89">
        <v>-1.6005968283063692E-3</v>
      </c>
      <c r="AL95" s="89" t="s">
        <v>63</v>
      </c>
      <c r="AO95" s="160" t="s">
        <v>63</v>
      </c>
      <c r="AR95" s="160" t="s">
        <v>63</v>
      </c>
      <c r="AT95" s="31"/>
      <c r="AU95" s="89">
        <v>-8.6614010691216244E-4</v>
      </c>
      <c r="AX95" s="160" t="s">
        <v>63</v>
      </c>
      <c r="AY95" s="307"/>
      <c r="BA95" s="160" t="s">
        <v>63</v>
      </c>
      <c r="BB95" s="307"/>
      <c r="BD95" s="102" t="s">
        <v>63</v>
      </c>
      <c r="BE95" s="307"/>
      <c r="BG95" s="102" t="s">
        <v>63</v>
      </c>
      <c r="BI95" s="31"/>
      <c r="BJ95" s="89" t="s">
        <v>63</v>
      </c>
      <c r="BK95" s="307"/>
      <c r="BM95" s="102" t="s">
        <v>63</v>
      </c>
      <c r="BN95" s="307"/>
      <c r="BP95" s="102" t="s">
        <v>63</v>
      </c>
      <c r="BQ95" s="307"/>
      <c r="BS95" s="102" t="s">
        <v>63</v>
      </c>
      <c r="BT95" s="307"/>
      <c r="BV95" s="102" t="s">
        <v>63</v>
      </c>
      <c r="BX95" s="31"/>
      <c r="BY95" s="89" t="s">
        <v>63</v>
      </c>
    </row>
    <row r="96" spans="1:115" s="142" customFormat="1">
      <c r="A96" s="143" t="s">
        <v>103</v>
      </c>
      <c r="B96" s="215"/>
      <c r="C96" s="215"/>
      <c r="E96" s="111"/>
      <c r="F96" s="215"/>
      <c r="H96" s="111"/>
      <c r="I96" s="215"/>
      <c r="K96" s="111"/>
      <c r="L96" s="215"/>
      <c r="N96" s="111"/>
      <c r="O96" s="215"/>
      <c r="P96" s="282"/>
      <c r="Q96" s="111"/>
      <c r="R96" s="215"/>
      <c r="T96" s="111"/>
      <c r="U96" s="215"/>
      <c r="W96" s="111"/>
      <c r="X96" s="215"/>
      <c r="Z96" s="111"/>
      <c r="AA96" s="215"/>
      <c r="AC96" s="111"/>
      <c r="AD96" s="215"/>
      <c r="AE96" s="282"/>
      <c r="AF96" s="111"/>
      <c r="AG96" s="215"/>
      <c r="AI96" s="111"/>
      <c r="AJ96" s="215"/>
      <c r="AL96" s="111"/>
      <c r="AM96" s="215"/>
      <c r="AO96" s="110"/>
      <c r="AP96" s="215"/>
      <c r="AR96" s="110">
        <v>-0.92686948259197932</v>
      </c>
      <c r="AS96" s="215"/>
      <c r="AT96" s="282"/>
      <c r="AU96" s="111">
        <v>-0.91791999715591033</v>
      </c>
      <c r="AV96" s="215"/>
      <c r="AX96" s="110"/>
      <c r="AY96" s="307"/>
      <c r="BA96" s="110"/>
      <c r="BB96" s="307"/>
      <c r="BD96" s="110"/>
      <c r="BE96" s="307"/>
      <c r="BG96" s="110" t="s">
        <v>63</v>
      </c>
      <c r="BH96" s="215"/>
      <c r="BI96" s="282"/>
      <c r="BJ96" s="111" t="s">
        <v>63</v>
      </c>
      <c r="BK96" s="307"/>
      <c r="BM96" s="110"/>
      <c r="BN96" s="307"/>
      <c r="BP96" s="110"/>
      <c r="BQ96" s="307"/>
      <c r="BS96" s="110"/>
      <c r="BT96" s="307"/>
      <c r="BV96" s="110"/>
      <c r="BW96" s="215"/>
      <c r="BX96" s="282"/>
      <c r="BY96" s="111" t="s">
        <v>63</v>
      </c>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row>
    <row r="97" spans="1:115" s="271" customFormat="1">
      <c r="A97" s="276" t="s">
        <v>104</v>
      </c>
      <c r="D97" s="271" t="s">
        <v>46</v>
      </c>
      <c r="E97" s="317">
        <v>0.59</v>
      </c>
      <c r="G97" s="271" t="s">
        <v>46</v>
      </c>
      <c r="H97" s="317">
        <v>0.66</v>
      </c>
      <c r="J97" s="271" t="s">
        <v>46</v>
      </c>
      <c r="K97" s="317">
        <v>0.66</v>
      </c>
      <c r="M97" s="271" t="s">
        <v>46</v>
      </c>
      <c r="N97" s="317">
        <v>0.54</v>
      </c>
      <c r="P97" s="271" t="s">
        <v>46</v>
      </c>
      <c r="Q97" s="317">
        <v>2.4500000000000002</v>
      </c>
      <c r="S97" s="271" t="s">
        <v>46</v>
      </c>
      <c r="T97" s="317">
        <v>0.6</v>
      </c>
      <c r="V97" s="271" t="s">
        <v>46</v>
      </c>
      <c r="W97" s="317">
        <v>0.7</v>
      </c>
      <c r="Z97" s="317">
        <v>0.75</v>
      </c>
      <c r="AB97" s="271" t="s">
        <v>46</v>
      </c>
      <c r="AC97" s="317">
        <v>0.7</v>
      </c>
      <c r="AE97" s="271" t="s">
        <v>46</v>
      </c>
      <c r="AF97" s="317">
        <v>2.74</v>
      </c>
      <c r="AH97" s="271" t="s">
        <v>46</v>
      </c>
      <c r="AI97" s="317">
        <v>0.68</v>
      </c>
      <c r="AK97" s="271" t="s">
        <v>46</v>
      </c>
      <c r="AL97" s="317">
        <v>0.72</v>
      </c>
      <c r="AN97" s="271" t="s">
        <v>46</v>
      </c>
      <c r="AO97" s="308">
        <f>SUM(AO84:AO95)</f>
        <v>0.76347133142793622</v>
      </c>
      <c r="AQ97" s="271" t="s">
        <v>46</v>
      </c>
      <c r="AR97" s="308">
        <f>SUM(AR84:AR96)</f>
        <v>0.82288895545580398</v>
      </c>
      <c r="AT97" s="271" t="s">
        <v>46</v>
      </c>
      <c r="AU97" s="317">
        <f>SUM(AU84:AU96)</f>
        <v>2.9839419699114864</v>
      </c>
      <c r="AW97" s="271" t="s">
        <v>46</v>
      </c>
      <c r="AX97" s="308">
        <f>SUM(AX84:AX96)</f>
        <v>0.72721875941543079</v>
      </c>
      <c r="AY97" s="308"/>
      <c r="AZ97" s="271" t="s">
        <v>46</v>
      </c>
      <c r="BA97" s="308">
        <f>SUM(BA84:BA96)</f>
        <v>0.78592789483163084</v>
      </c>
      <c r="BB97" s="308"/>
      <c r="BC97" s="271" t="s">
        <v>46</v>
      </c>
      <c r="BD97" s="308">
        <f>SUM(BD84:BD96)</f>
        <v>0.85450433336862064</v>
      </c>
      <c r="BE97" s="308"/>
      <c r="BF97" s="271" t="s">
        <v>46</v>
      </c>
      <c r="BG97" s="308">
        <f>SUM(BG84:BG96)</f>
        <v>0.90732718165270387</v>
      </c>
      <c r="BI97" s="271" t="s">
        <v>46</v>
      </c>
      <c r="BJ97" s="317">
        <f>SUM(BJ84:BJ96)</f>
        <v>3.2750014526736235</v>
      </c>
      <c r="BK97" s="308"/>
      <c r="BL97" s="271" t="s">
        <v>46</v>
      </c>
      <c r="BM97" s="308">
        <f>SUM(BM84:BM96)</f>
        <v>0.84099066280714307</v>
      </c>
      <c r="BN97" s="308"/>
      <c r="BO97" s="271" t="s">
        <v>46</v>
      </c>
      <c r="BP97" s="308">
        <f>SUM(BP84:BP96)</f>
        <v>0.8770359395857894</v>
      </c>
      <c r="BQ97" s="308"/>
      <c r="BR97" s="271" t="s">
        <v>46</v>
      </c>
      <c r="BS97" s="308">
        <f>SUM(BS84:BS96)</f>
        <v>0.96850699068996382</v>
      </c>
      <c r="BT97" s="308"/>
      <c r="BU97" s="271" t="s">
        <v>46</v>
      </c>
      <c r="BV97" s="308">
        <f>SUM(BV84:BV96)</f>
        <v>0.97068494189594301</v>
      </c>
      <c r="BX97" s="271" t="s">
        <v>46</v>
      </c>
      <c r="BY97" s="317">
        <f>SUM(BY84:BY96)</f>
        <v>3.6533766655701703</v>
      </c>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row>
    <row r="98" spans="1:115">
      <c r="A98" s="50"/>
      <c r="C98" s="294"/>
      <c r="E98" s="102"/>
      <c r="F98" s="294"/>
      <c r="H98" s="102"/>
      <c r="I98" s="294"/>
      <c r="K98" s="102"/>
      <c r="L98" s="294"/>
      <c r="N98" s="102"/>
      <c r="O98" s="316"/>
      <c r="P98" s="136"/>
      <c r="Q98" s="102"/>
      <c r="R98" s="294"/>
      <c r="T98" s="102"/>
      <c r="U98" s="294"/>
      <c r="W98" s="102"/>
      <c r="X98" s="294"/>
      <c r="Z98" s="102"/>
      <c r="AA98" s="294"/>
      <c r="AC98" s="102"/>
      <c r="AD98" s="316"/>
      <c r="AE98" s="136"/>
      <c r="AF98" s="102"/>
      <c r="AG98" s="294"/>
      <c r="AI98" s="102"/>
      <c r="AJ98" s="294"/>
      <c r="AL98" s="102"/>
      <c r="AM98" s="294"/>
      <c r="AO98" s="102"/>
      <c r="AP98" s="294"/>
      <c r="AR98" s="102"/>
      <c r="AS98" s="294"/>
      <c r="AT98" s="136"/>
      <c r="AU98" s="102"/>
      <c r="AV98" s="294"/>
      <c r="AX98" s="102"/>
      <c r="AY98" s="307"/>
      <c r="BA98" s="102"/>
      <c r="BB98" s="307"/>
      <c r="BD98" s="102"/>
      <c r="BE98" s="307"/>
      <c r="BG98" s="102"/>
      <c r="BH98" s="294"/>
      <c r="BI98" s="136"/>
      <c r="BJ98" s="102"/>
      <c r="BK98" s="307"/>
      <c r="BM98" s="102"/>
      <c r="BN98" s="307"/>
      <c r="BP98" s="102"/>
      <c r="BQ98" s="307"/>
      <c r="BS98" s="102"/>
      <c r="BT98" s="307"/>
      <c r="BV98" s="102"/>
      <c r="BW98" s="294"/>
      <c r="BX98" s="136"/>
      <c r="BY98" s="102"/>
    </row>
    <row r="99" spans="1:115">
      <c r="B99" s="284"/>
      <c r="C99" s="309"/>
      <c r="D99" s="89"/>
      <c r="E99" s="89"/>
      <c r="F99" s="309"/>
      <c r="G99" s="89"/>
      <c r="H99" s="89"/>
      <c r="I99" s="309"/>
      <c r="J99" s="89"/>
      <c r="K99" s="89"/>
      <c r="L99" s="309"/>
      <c r="M99" s="89"/>
      <c r="N99" s="89"/>
      <c r="O99" s="309"/>
      <c r="P99" s="89"/>
      <c r="Q99" s="89"/>
      <c r="R99" s="309"/>
      <c r="S99" s="89"/>
      <c r="T99" s="89"/>
      <c r="U99" s="309"/>
      <c r="V99" s="89"/>
      <c r="W99" s="89"/>
      <c r="X99" s="309"/>
      <c r="Y99" s="89"/>
      <c r="Z99" s="89"/>
      <c r="AA99" s="309"/>
      <c r="AB99" s="89"/>
      <c r="AC99" s="89"/>
      <c r="AD99" s="309"/>
      <c r="AE99" s="89"/>
      <c r="AF99" s="89"/>
      <c r="AG99" s="309"/>
      <c r="AH99" s="89"/>
      <c r="AI99" s="89"/>
      <c r="AJ99" s="309"/>
      <c r="AK99" s="89"/>
      <c r="AL99" s="89"/>
      <c r="AM99" s="309"/>
      <c r="AN99" s="89"/>
      <c r="AO99" s="89"/>
      <c r="AP99" s="309"/>
      <c r="AQ99" s="89"/>
      <c r="AR99" s="89"/>
      <c r="AS99" s="309"/>
      <c r="AT99" s="89"/>
      <c r="AU99" s="89"/>
      <c r="AV99" s="309"/>
      <c r="AW99" s="89"/>
      <c r="AX99" s="89"/>
      <c r="AY99" s="309"/>
      <c r="AZ99" s="89"/>
      <c r="BA99" s="89"/>
      <c r="BB99" s="309"/>
      <c r="BC99" s="89"/>
      <c r="BD99" s="89"/>
      <c r="BE99" s="309"/>
      <c r="BF99" s="89"/>
      <c r="BG99" s="89"/>
      <c r="BH99" s="309"/>
      <c r="BI99" s="89"/>
      <c r="BJ99" s="89"/>
      <c r="BK99" s="309"/>
      <c r="BL99" s="89"/>
      <c r="BM99" s="89"/>
      <c r="BN99" s="309"/>
      <c r="BO99" s="89"/>
      <c r="BP99" s="89"/>
      <c r="BQ99" s="309"/>
      <c r="BR99" s="89"/>
      <c r="BS99" s="89"/>
      <c r="BT99" s="309"/>
      <c r="BU99" s="89"/>
      <c r="BV99" s="89"/>
      <c r="BW99" s="309"/>
      <c r="BX99" s="89"/>
      <c r="BY99" s="89"/>
    </row>
    <row r="100" spans="1:115" ht="54.9" customHeight="1">
      <c r="A100" s="101" t="s">
        <v>105</v>
      </c>
    </row>
    <row r="101" spans="1:115" ht="34.950000000000003" customHeight="1">
      <c r="A101" s="101" t="s">
        <v>106</v>
      </c>
    </row>
    <row r="102" spans="1:115" ht="87.6" customHeight="1">
      <c r="A102" s="101" t="s">
        <v>107</v>
      </c>
    </row>
    <row r="103" spans="1:115" ht="15">
      <c r="A103" s="115"/>
      <c r="Q103" s="241"/>
      <c r="AF103" s="241"/>
      <c r="AU103" s="241"/>
      <c r="BJ103" s="241"/>
      <c r="BY103" s="241"/>
    </row>
  </sheetData>
  <hyperlinks>
    <hyperlink ref="BS2" location="'Contents '!A1" display="Back" xr:uid="{313B2F77-12A5-403D-8EF4-2A864CA7DB3D}"/>
  </hyperlinks>
  <pageMargins left="0.7" right="0.7" top="0.75" bottom="0.75" header="0.3" footer="0.3"/>
  <pageSetup scale="2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58"/>
  <sheetViews>
    <sheetView showGridLines="0" view="pageBreakPreview" zoomScale="80" zoomScaleNormal="100" zoomScaleSheetLayoutView="80" workbookViewId="0">
      <pane xSplit="2" ySplit="7" topLeftCell="AC8" activePane="bottomRight" state="frozen"/>
      <selection pane="topRight" activeCell="BJ79" sqref="BJ79"/>
      <selection pane="bottomLeft" activeCell="BJ79" sqref="BJ79"/>
      <selection pane="bottomRight" activeCell="AS9" sqref="AS9"/>
    </sheetView>
  </sheetViews>
  <sheetFormatPr defaultColWidth="8.88671875" defaultRowHeight="13.2" outlineLevelCol="1"/>
  <cols>
    <col min="1" max="1" width="65" style="26" customWidth="1"/>
    <col min="2" max="2" width="1.44140625" style="1" customWidth="1"/>
    <col min="3" max="3" width="1.109375" style="26" customWidth="1"/>
    <col min="4" max="4" width="1.44140625" style="26" customWidth="1"/>
    <col min="5" max="5" width="12.44140625" style="29" customWidth="1" outlineLevel="1"/>
    <col min="6" max="6" width="1.44140625" style="26" customWidth="1" outlineLevel="1"/>
    <col min="7" max="7" width="12.44140625" style="29" customWidth="1" outlineLevel="1"/>
    <col min="8" max="8" width="1.44140625" style="26" customWidth="1" outlineLevel="1"/>
    <col min="9" max="9" width="12.44140625" style="29" customWidth="1" outlineLevel="1"/>
    <col min="10" max="10" width="1.44140625" style="26" customWidth="1" outlineLevel="1"/>
    <col min="11" max="11" width="12.44140625" style="29" customWidth="1"/>
    <col min="12" max="12" width="1.44140625" style="26" customWidth="1"/>
    <col min="13" max="13" width="12.44140625" style="29" customWidth="1" outlineLevel="1"/>
    <col min="14" max="14" width="1.44140625" style="26" customWidth="1" outlineLevel="1"/>
    <col min="15" max="15" width="12.44140625" style="29" customWidth="1" outlineLevel="1"/>
    <col min="16" max="16" width="1.44140625" style="26" customWidth="1" outlineLevel="1"/>
    <col min="17" max="17" width="12.44140625" style="29" customWidth="1" outlineLevel="1"/>
    <col min="18" max="18" width="1.44140625" style="26" customWidth="1" outlineLevel="1"/>
    <col min="19" max="19" width="12.44140625" style="29" customWidth="1"/>
    <col min="20" max="20" width="1.44140625" style="26" customWidth="1"/>
    <col min="21" max="21" width="12.44140625" style="29" customWidth="1"/>
    <col min="22" max="22" width="1.44140625" style="26" customWidth="1"/>
    <col min="23" max="23" width="12.44140625" style="29" customWidth="1"/>
    <col min="24" max="24" width="1.44140625" style="26" customWidth="1"/>
    <col min="25" max="25" width="12.44140625" style="29" customWidth="1"/>
    <col min="26" max="26" width="1.44140625" style="26" customWidth="1"/>
    <col min="27" max="27" width="12.44140625" style="29" customWidth="1"/>
    <col min="28" max="28" width="1.44140625" style="26" customWidth="1"/>
    <col min="29" max="29" width="12.44140625" style="29" customWidth="1"/>
    <col min="30" max="30" width="1.44140625" style="29" customWidth="1"/>
    <col min="31" max="31" width="12.44140625" style="29" customWidth="1"/>
    <col min="32" max="32" width="1.6640625" style="29" customWidth="1"/>
    <col min="33" max="33" width="12.44140625" style="29" customWidth="1"/>
    <col min="34" max="34" width="1.44140625" style="26" customWidth="1"/>
    <col min="35" max="35" width="12.44140625" style="29" customWidth="1"/>
    <col min="36" max="36" width="1.44140625" style="26" customWidth="1"/>
    <col min="37" max="37" width="12.44140625" style="29" customWidth="1"/>
    <col min="38" max="38" width="1.33203125" style="29" customWidth="1"/>
    <col min="39" max="39" width="12.44140625" style="29" customWidth="1"/>
    <col min="40" max="40" width="1.33203125" style="29" customWidth="1"/>
    <col min="41" max="41" width="12.44140625" style="29" customWidth="1"/>
    <col min="42" max="42" width="1.44140625" style="26" customWidth="1"/>
    <col min="43" max="43" width="12.44140625" style="29" customWidth="1"/>
    <col min="44" max="44" width="8.88671875" style="26"/>
    <col min="45" max="45" width="10.77734375" style="26" bestFit="1" customWidth="1"/>
    <col min="46" max="16384" width="8.88671875" style="26"/>
  </cols>
  <sheetData>
    <row r="1" spans="1:80">
      <c r="A1" s="7" t="s">
        <v>10</v>
      </c>
      <c r="E1" s="26"/>
      <c r="G1" s="26"/>
      <c r="I1" s="26"/>
      <c r="K1" s="26"/>
      <c r="M1" s="26"/>
      <c r="O1" s="26"/>
      <c r="Q1" s="26"/>
      <c r="S1" s="26"/>
      <c r="U1" s="26"/>
      <c r="W1" s="26"/>
      <c r="Y1" s="26"/>
      <c r="AA1" s="26"/>
      <c r="AC1" s="26"/>
      <c r="AD1" s="26"/>
      <c r="AE1" s="26"/>
      <c r="AF1" s="26"/>
      <c r="AG1" s="26"/>
      <c r="AI1" s="26"/>
      <c r="AK1" s="26"/>
      <c r="AL1" s="26"/>
      <c r="AM1" s="26"/>
      <c r="AN1" s="26"/>
      <c r="AO1" s="26"/>
      <c r="AQ1" s="26"/>
    </row>
    <row r="2" spans="1:80">
      <c r="A2" s="129" t="s">
        <v>108</v>
      </c>
      <c r="E2" s="26"/>
      <c r="G2" s="26"/>
      <c r="I2" s="26"/>
      <c r="K2" s="26"/>
      <c r="M2" s="26"/>
      <c r="O2" s="26"/>
      <c r="Q2" s="26"/>
      <c r="S2" s="26"/>
      <c r="U2" s="26"/>
      <c r="W2" s="26"/>
      <c r="Y2" s="26"/>
      <c r="AA2" s="26"/>
      <c r="AC2" s="26"/>
      <c r="AD2" s="26"/>
      <c r="AG2" s="38"/>
      <c r="AI2" s="38"/>
      <c r="AK2" s="38"/>
      <c r="AL2" s="26"/>
      <c r="AM2" s="26"/>
      <c r="AN2" s="26"/>
      <c r="AO2" s="38" t="s">
        <v>12</v>
      </c>
      <c r="AQ2" s="38"/>
    </row>
    <row r="3" spans="1:80">
      <c r="A3" s="129" t="s">
        <v>109</v>
      </c>
      <c r="E3" s="26"/>
      <c r="G3" s="26"/>
      <c r="I3" s="26"/>
      <c r="K3" s="26"/>
      <c r="M3" s="26"/>
      <c r="O3" s="26"/>
      <c r="Q3" s="26"/>
      <c r="S3" s="26"/>
      <c r="U3" s="26"/>
      <c r="W3" s="26"/>
      <c r="Y3" s="26"/>
      <c r="AA3" s="26"/>
      <c r="AC3" s="26"/>
      <c r="AD3" s="26"/>
      <c r="AE3" s="26"/>
      <c r="AF3" s="26"/>
      <c r="AG3" s="26"/>
      <c r="AI3" s="26"/>
      <c r="AK3" s="26"/>
      <c r="AL3" s="26"/>
      <c r="AM3" s="26"/>
      <c r="AN3" s="26"/>
      <c r="AO3" s="26"/>
      <c r="AQ3" s="26"/>
    </row>
    <row r="4" spans="1:80">
      <c r="A4" s="130"/>
      <c r="C4" s="155"/>
      <c r="D4" s="155"/>
      <c r="E4" s="155"/>
      <c r="F4" s="136"/>
      <c r="G4" s="155"/>
      <c r="H4" s="136"/>
      <c r="I4" s="155"/>
      <c r="J4" s="136"/>
      <c r="K4" s="155"/>
      <c r="L4" s="136"/>
      <c r="M4" s="155"/>
      <c r="N4" s="136"/>
      <c r="O4" s="155"/>
      <c r="P4" s="136"/>
      <c r="Q4" s="155"/>
      <c r="R4" s="136"/>
      <c r="S4" s="155"/>
      <c r="T4" s="136"/>
      <c r="U4" s="155"/>
      <c r="V4" s="136"/>
      <c r="W4" s="155"/>
      <c r="X4" s="136"/>
      <c r="Y4" s="155"/>
      <c r="Z4" s="136"/>
      <c r="AA4" s="155"/>
      <c r="AB4" s="136"/>
      <c r="AC4" s="155"/>
      <c r="AD4" s="136"/>
      <c r="AE4" s="155"/>
      <c r="AF4" s="136"/>
      <c r="AG4" s="155"/>
      <c r="AH4" s="155"/>
      <c r="AI4" s="155"/>
      <c r="AJ4" s="155"/>
      <c r="AK4" s="155"/>
      <c r="AL4" s="136"/>
      <c r="AM4" s="155"/>
      <c r="AN4" s="136"/>
      <c r="AO4" s="155"/>
      <c r="AP4" s="155"/>
      <c r="AQ4" s="155"/>
    </row>
    <row r="5" spans="1:80">
      <c r="A5" s="8" t="s">
        <v>110</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row>
    <row r="6" spans="1:80" ht="13.8" thickBot="1">
      <c r="E6" s="26"/>
      <c r="G6" s="26"/>
      <c r="I6" s="26"/>
      <c r="K6" s="26"/>
      <c r="M6" s="26"/>
      <c r="O6" s="26"/>
      <c r="Q6" s="26"/>
      <c r="S6" s="26"/>
      <c r="U6" s="26"/>
      <c r="W6" s="26"/>
      <c r="Y6" s="26"/>
      <c r="AA6" s="26"/>
      <c r="AC6" s="26"/>
      <c r="AD6" s="26"/>
      <c r="AE6" s="26"/>
      <c r="AF6" s="26"/>
      <c r="AG6" s="26"/>
      <c r="AI6" s="26"/>
      <c r="AK6" s="26"/>
      <c r="AL6" s="26"/>
      <c r="AM6" s="26"/>
      <c r="AN6" s="26"/>
      <c r="AO6" s="26"/>
      <c r="AQ6" s="26"/>
    </row>
    <row r="7" spans="1:80" ht="40.200000000000003" thickBot="1">
      <c r="A7" s="3" t="s">
        <v>111</v>
      </c>
      <c r="E7" s="34" t="s">
        <v>112</v>
      </c>
      <c r="G7" s="34" t="s">
        <v>113</v>
      </c>
      <c r="I7" s="34" t="s">
        <v>114</v>
      </c>
      <c r="K7" s="21" t="s">
        <v>115</v>
      </c>
      <c r="M7" s="34" t="s">
        <v>116</v>
      </c>
      <c r="O7" s="34" t="s">
        <v>117</v>
      </c>
      <c r="Q7" s="34" t="s">
        <v>118</v>
      </c>
      <c r="S7" s="21" t="s">
        <v>119</v>
      </c>
      <c r="U7" s="34" t="s">
        <v>120</v>
      </c>
      <c r="W7" s="34" t="s">
        <v>121</v>
      </c>
      <c r="Y7" s="34" t="s">
        <v>122</v>
      </c>
      <c r="AA7" s="21" t="s">
        <v>123</v>
      </c>
      <c r="AC7" s="34" t="s">
        <v>124</v>
      </c>
      <c r="AD7" s="346"/>
      <c r="AE7" s="34" t="s">
        <v>125</v>
      </c>
      <c r="AF7" s="346"/>
      <c r="AG7" s="34" t="s">
        <v>126</v>
      </c>
      <c r="AI7" s="21" t="s">
        <v>127</v>
      </c>
      <c r="AK7" s="34" t="s">
        <v>128</v>
      </c>
      <c r="AL7" s="346"/>
      <c r="AM7" s="34" t="s">
        <v>129</v>
      </c>
      <c r="AN7" s="346"/>
      <c r="AO7" s="34" t="s">
        <v>130</v>
      </c>
      <c r="AQ7" s="21" t="s">
        <v>131</v>
      </c>
    </row>
    <row r="8" spans="1:80">
      <c r="A8" s="2" t="s">
        <v>132</v>
      </c>
      <c r="E8" s="31"/>
      <c r="G8" s="156"/>
      <c r="I8" s="156"/>
      <c r="K8" s="156"/>
      <c r="M8" s="31"/>
      <c r="O8" s="31"/>
      <c r="Q8" s="31"/>
      <c r="S8" s="156"/>
      <c r="U8" s="31"/>
      <c r="W8" s="31"/>
      <c r="Y8" s="31"/>
      <c r="AA8" s="156"/>
      <c r="AC8" s="31"/>
      <c r="AD8" s="31"/>
      <c r="AE8" s="31"/>
      <c r="AF8" s="31"/>
      <c r="AG8" s="31"/>
      <c r="AI8" s="31"/>
      <c r="AK8" s="31"/>
      <c r="AL8" s="31"/>
      <c r="AM8" s="31"/>
      <c r="AN8" s="31"/>
      <c r="AO8" s="31"/>
      <c r="AQ8" s="31"/>
    </row>
    <row r="9" spans="1:80" s="142" customFormat="1">
      <c r="A9" s="318" t="s">
        <v>133</v>
      </c>
      <c r="B9" s="99"/>
      <c r="D9" s="142" t="s">
        <v>46</v>
      </c>
      <c r="E9" s="107">
        <v>644002</v>
      </c>
      <c r="F9" s="26" t="s">
        <v>46</v>
      </c>
      <c r="G9" s="107">
        <v>752580</v>
      </c>
      <c r="H9" s="26" t="s">
        <v>46</v>
      </c>
      <c r="I9" s="107">
        <v>922475</v>
      </c>
      <c r="J9" s="26" t="s">
        <v>46</v>
      </c>
      <c r="K9" s="107">
        <v>899458</v>
      </c>
      <c r="L9" s="26" t="s">
        <v>46</v>
      </c>
      <c r="M9" s="107">
        <v>861760</v>
      </c>
      <c r="N9" s="26" t="s">
        <v>46</v>
      </c>
      <c r="O9" s="107">
        <v>460376</v>
      </c>
      <c r="P9" s="26" t="s">
        <v>46</v>
      </c>
      <c r="Q9" s="107">
        <v>518680</v>
      </c>
      <c r="R9" s="26" t="s">
        <v>46</v>
      </c>
      <c r="S9" s="107">
        <v>646765</v>
      </c>
      <c r="T9" s="26" t="s">
        <v>46</v>
      </c>
      <c r="U9" s="107">
        <v>552281</v>
      </c>
      <c r="V9" s="26" t="s">
        <v>46</v>
      </c>
      <c r="W9" s="107">
        <v>491308</v>
      </c>
      <c r="X9" s="26" t="s">
        <v>46</v>
      </c>
      <c r="Y9" s="107">
        <v>541004</v>
      </c>
      <c r="Z9" s="26" t="s">
        <v>46</v>
      </c>
      <c r="AA9" s="107">
        <v>583670</v>
      </c>
      <c r="AB9" s="26" t="s">
        <v>46</v>
      </c>
      <c r="AC9" s="107">
        <v>478398</v>
      </c>
      <c r="AD9" s="30"/>
      <c r="AE9" s="107">
        <v>914171</v>
      </c>
      <c r="AF9" s="30"/>
      <c r="AG9" s="107">
        <v>1022646.72586798</v>
      </c>
      <c r="AH9" s="142" t="s">
        <v>46</v>
      </c>
      <c r="AI9" s="107">
        <v>648246</v>
      </c>
      <c r="AJ9" s="142" t="s">
        <v>46</v>
      </c>
      <c r="AK9" s="107">
        <v>561615</v>
      </c>
      <c r="AL9" s="30"/>
      <c r="AM9" s="107">
        <v>663260</v>
      </c>
      <c r="AN9" s="30"/>
      <c r="AO9" s="107">
        <v>740763</v>
      </c>
      <c r="AP9" s="142" t="s">
        <v>46</v>
      </c>
      <c r="AQ9" s="107">
        <v>853836</v>
      </c>
      <c r="AR9" s="26"/>
      <c r="AS9" s="31"/>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row>
    <row r="10" spans="1:80" s="215" customFormat="1">
      <c r="A10" s="320" t="s">
        <v>134</v>
      </c>
      <c r="B10" s="271"/>
      <c r="E10" s="287"/>
      <c r="F10" s="26"/>
      <c r="G10" s="287"/>
      <c r="H10" s="26"/>
      <c r="I10" s="287"/>
      <c r="J10" s="26"/>
      <c r="K10" s="287"/>
      <c r="L10" s="26"/>
      <c r="M10" s="287"/>
      <c r="N10" s="26"/>
      <c r="O10" s="287"/>
      <c r="P10" s="26"/>
      <c r="Q10" s="287"/>
      <c r="R10" s="26"/>
      <c r="S10" s="287"/>
      <c r="T10" s="26"/>
      <c r="U10" s="287"/>
      <c r="V10" s="26"/>
      <c r="W10" s="287"/>
      <c r="X10" s="26"/>
      <c r="Y10" s="287"/>
      <c r="Z10" s="26"/>
      <c r="AA10" s="287"/>
      <c r="AB10" s="26"/>
      <c r="AC10" s="287"/>
      <c r="AD10" s="30"/>
      <c r="AE10" s="287"/>
      <c r="AF10" s="30"/>
      <c r="AG10" s="287"/>
      <c r="AI10" s="287">
        <v>23359</v>
      </c>
      <c r="AK10" s="287" t="s">
        <v>135</v>
      </c>
      <c r="AL10" s="30"/>
      <c r="AM10" s="287" t="s">
        <v>135</v>
      </c>
      <c r="AN10" s="30"/>
      <c r="AO10" s="287" t="s">
        <v>135</v>
      </c>
      <c r="AQ10" s="287">
        <v>350000</v>
      </c>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row>
    <row r="11" spans="1:80" s="142" customFormat="1" ht="25.5" customHeight="1">
      <c r="A11" s="319" t="s">
        <v>136</v>
      </c>
      <c r="B11" s="99"/>
      <c r="E11" s="107">
        <v>886223</v>
      </c>
      <c r="F11" s="26"/>
      <c r="G11" s="107">
        <v>916366</v>
      </c>
      <c r="H11" s="26"/>
      <c r="I11" s="107">
        <v>951171</v>
      </c>
      <c r="J11" s="26"/>
      <c r="K11" s="107">
        <v>887742</v>
      </c>
      <c r="L11" s="26"/>
      <c r="M11" s="107">
        <v>971361</v>
      </c>
      <c r="N11" s="26"/>
      <c r="O11" s="107">
        <v>1014285</v>
      </c>
      <c r="P11" s="26"/>
      <c r="Q11" s="107">
        <v>994250</v>
      </c>
      <c r="R11" s="26"/>
      <c r="S11" s="107">
        <v>994755</v>
      </c>
      <c r="T11" s="26"/>
      <c r="U11" s="107">
        <v>1005394</v>
      </c>
      <c r="V11" s="26"/>
      <c r="W11" s="107">
        <v>1007675</v>
      </c>
      <c r="X11" s="26"/>
      <c r="Y11" s="107">
        <v>1054491</v>
      </c>
      <c r="Z11" s="26"/>
      <c r="AA11" s="107">
        <v>1116273</v>
      </c>
      <c r="AB11" s="26"/>
      <c r="AC11" s="107">
        <v>1147233</v>
      </c>
      <c r="AD11" s="30"/>
      <c r="AE11" s="107">
        <v>1159787</v>
      </c>
      <c r="AF11" s="30"/>
      <c r="AG11" s="107">
        <v>1214098</v>
      </c>
      <c r="AI11" s="107">
        <v>1198606</v>
      </c>
      <c r="AK11" s="107">
        <v>1192094</v>
      </c>
      <c r="AL11" s="30"/>
      <c r="AM11" s="107">
        <v>1266653</v>
      </c>
      <c r="AN11" s="30"/>
      <c r="AO11" s="107">
        <v>1280938</v>
      </c>
      <c r="AQ11" s="107">
        <v>1240550</v>
      </c>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row>
    <row r="12" spans="1:80" s="215" customFormat="1">
      <c r="A12" s="320" t="s">
        <v>137</v>
      </c>
      <c r="B12" s="271"/>
      <c r="E12" s="287">
        <v>181405</v>
      </c>
      <c r="F12" s="26"/>
      <c r="G12" s="287">
        <v>213163</v>
      </c>
      <c r="H12" s="26"/>
      <c r="I12" s="287">
        <v>201598</v>
      </c>
      <c r="J12" s="26"/>
      <c r="K12" s="287">
        <v>134441</v>
      </c>
      <c r="L12" s="26"/>
      <c r="M12" s="287">
        <v>151613</v>
      </c>
      <c r="N12" s="26"/>
      <c r="O12" s="287">
        <v>195281</v>
      </c>
      <c r="P12" s="26"/>
      <c r="Q12" s="287">
        <v>229825</v>
      </c>
      <c r="R12" s="26"/>
      <c r="S12" s="287">
        <v>137972</v>
      </c>
      <c r="T12" s="26"/>
      <c r="U12" s="287">
        <v>175882</v>
      </c>
      <c r="V12" s="26"/>
      <c r="W12" s="287">
        <v>249126</v>
      </c>
      <c r="X12" s="26"/>
      <c r="Y12" s="287">
        <v>274057</v>
      </c>
      <c r="Z12" s="26"/>
      <c r="AA12" s="287">
        <v>191566</v>
      </c>
      <c r="AB12" s="26"/>
      <c r="AC12" s="287">
        <v>204811</v>
      </c>
      <c r="AD12" s="30"/>
      <c r="AE12" s="287">
        <v>192123</v>
      </c>
      <c r="AF12" s="30"/>
      <c r="AG12" s="287">
        <v>164064</v>
      </c>
      <c r="AI12" s="287">
        <v>209893</v>
      </c>
      <c r="AK12" s="287">
        <v>189079</v>
      </c>
      <c r="AL12" s="30"/>
      <c r="AM12" s="287">
        <v>205116</v>
      </c>
      <c r="AN12" s="30"/>
      <c r="AO12" s="287">
        <v>190791</v>
      </c>
      <c r="AQ12" s="287">
        <v>211981</v>
      </c>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row>
    <row r="13" spans="1:80" s="142" customFormat="1" ht="13.8" thickBot="1">
      <c r="A13" s="318" t="s">
        <v>138</v>
      </c>
      <c r="B13" s="99"/>
      <c r="E13" s="107">
        <v>0</v>
      </c>
      <c r="F13" s="26"/>
      <c r="G13" s="107">
        <v>0</v>
      </c>
      <c r="H13" s="26"/>
      <c r="I13" s="107">
        <v>0</v>
      </c>
      <c r="J13" s="26"/>
      <c r="K13" s="107">
        <v>0</v>
      </c>
      <c r="L13" s="26"/>
      <c r="M13" s="107">
        <v>0</v>
      </c>
      <c r="N13" s="26"/>
      <c r="O13" s="107">
        <v>49358</v>
      </c>
      <c r="P13" s="26"/>
      <c r="Q13" s="107">
        <v>15621</v>
      </c>
      <c r="R13" s="26"/>
      <c r="S13" s="107">
        <v>0</v>
      </c>
      <c r="T13" s="26"/>
      <c r="U13" s="107">
        <v>0</v>
      </c>
      <c r="V13" s="26"/>
      <c r="W13" s="107">
        <v>0</v>
      </c>
      <c r="X13" s="26"/>
      <c r="Y13" s="107">
        <v>0</v>
      </c>
      <c r="Z13" s="26"/>
      <c r="AA13" s="107">
        <v>0</v>
      </c>
      <c r="AB13" s="26"/>
      <c r="AC13" s="107">
        <v>0</v>
      </c>
      <c r="AD13" s="30"/>
      <c r="AE13" s="107"/>
      <c r="AF13" s="30"/>
      <c r="AG13" s="107"/>
      <c r="AI13" s="107"/>
      <c r="AK13" s="107"/>
      <c r="AL13" s="30"/>
      <c r="AM13" s="107"/>
      <c r="AN13" s="30"/>
      <c r="AO13" s="107"/>
      <c r="AQ13" s="107"/>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row>
    <row r="14" spans="1:80" s="215" customFormat="1">
      <c r="A14" s="321" t="s">
        <v>139</v>
      </c>
      <c r="B14" s="271"/>
      <c r="E14" s="322">
        <v>1711630</v>
      </c>
      <c r="F14" s="26"/>
      <c r="G14" s="322">
        <v>1882109</v>
      </c>
      <c r="H14" s="26"/>
      <c r="I14" s="322">
        <v>2075244</v>
      </c>
      <c r="J14" s="26"/>
      <c r="K14" s="322">
        <v>1921641</v>
      </c>
      <c r="L14" s="26"/>
      <c r="M14" s="322">
        <v>1984734</v>
      </c>
      <c r="N14" s="26"/>
      <c r="O14" s="322">
        <v>1719300</v>
      </c>
      <c r="P14" s="26"/>
      <c r="Q14" s="322">
        <v>1758376</v>
      </c>
      <c r="R14" s="26"/>
      <c r="S14" s="322">
        <v>1779492</v>
      </c>
      <c r="T14" s="26"/>
      <c r="U14" s="322">
        <v>1733557</v>
      </c>
      <c r="V14" s="26"/>
      <c r="W14" s="322">
        <v>1748109</v>
      </c>
      <c r="X14" s="26"/>
      <c r="Y14" s="322">
        <f>SUM(Y9:Y13)</f>
        <v>1869552</v>
      </c>
      <c r="Z14" s="26"/>
      <c r="AA14" s="322">
        <f>SUM(AA9:AA13)</f>
        <v>1891509</v>
      </c>
      <c r="AB14" s="26"/>
      <c r="AC14" s="322">
        <f>SUM(AC9:AC13)</f>
        <v>1830442</v>
      </c>
      <c r="AD14" s="40"/>
      <c r="AE14" s="322">
        <f>SUM(AE9:AE13)</f>
        <v>2266081</v>
      </c>
      <c r="AF14" s="40"/>
      <c r="AG14" s="322">
        <f>SUM(AG9:AG13)</f>
        <v>2400808.7258679802</v>
      </c>
      <c r="AI14" s="322">
        <f>SUM(AI9:AI13)</f>
        <v>2080104</v>
      </c>
      <c r="AK14" s="322">
        <f>SUM(AK9:AK13)</f>
        <v>1942788</v>
      </c>
      <c r="AL14" s="40"/>
      <c r="AM14" s="322">
        <f>SUM(AM9:AM13)</f>
        <v>2135029</v>
      </c>
      <c r="AN14" s="40"/>
      <c r="AO14" s="322">
        <f>SUM(AO9:AO13)</f>
        <v>2212492</v>
      </c>
      <c r="AQ14" s="322">
        <f>SUM(AQ9:AQ13)</f>
        <v>2656367</v>
      </c>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row>
    <row r="15" spans="1:8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row>
    <row r="16" spans="1:80">
      <c r="A16" s="36" t="s">
        <v>140</v>
      </c>
      <c r="E16" s="35">
        <v>218173</v>
      </c>
      <c r="G16" s="35">
        <v>205361</v>
      </c>
      <c r="I16" s="35">
        <v>207920</v>
      </c>
      <c r="K16" s="35">
        <v>215089</v>
      </c>
      <c r="M16" s="35">
        <v>202707</v>
      </c>
      <c r="O16" s="35">
        <v>189070</v>
      </c>
      <c r="Q16" s="35">
        <v>180379</v>
      </c>
      <c r="S16" s="35">
        <v>180758</v>
      </c>
      <c r="U16" s="35">
        <v>179255</v>
      </c>
      <c r="W16" s="35">
        <v>179803</v>
      </c>
      <c r="Y16" s="35">
        <v>179678</v>
      </c>
      <c r="AA16" s="35">
        <v>189803</v>
      </c>
      <c r="AC16" s="35">
        <v>193805</v>
      </c>
      <c r="AD16" s="30"/>
      <c r="AE16" s="35">
        <v>199533</v>
      </c>
      <c r="AF16" s="30"/>
      <c r="AG16" s="35">
        <v>207592</v>
      </c>
      <c r="AI16" s="35">
        <v>207943</v>
      </c>
      <c r="AK16" s="35">
        <v>210717</v>
      </c>
      <c r="AL16" s="30"/>
      <c r="AM16" s="35">
        <v>219405</v>
      </c>
      <c r="AN16" s="30"/>
      <c r="AO16" s="35">
        <v>180654</v>
      </c>
      <c r="AQ16" s="35">
        <v>190448</v>
      </c>
    </row>
    <row r="17" spans="1:44">
      <c r="A17" s="84" t="s">
        <v>141</v>
      </c>
      <c r="E17" s="30">
        <v>307330</v>
      </c>
      <c r="G17" s="30">
        <v>290770</v>
      </c>
      <c r="I17" s="30">
        <v>273587</v>
      </c>
      <c r="K17" s="30">
        <v>270603</v>
      </c>
      <c r="M17" s="30">
        <v>253568</v>
      </c>
      <c r="O17" s="30">
        <v>208123</v>
      </c>
      <c r="Q17" s="30">
        <v>191371</v>
      </c>
      <c r="S17" s="30">
        <v>198366</v>
      </c>
      <c r="U17" s="30">
        <v>188024</v>
      </c>
      <c r="W17" s="30">
        <v>179069</v>
      </c>
      <c r="Y17" s="30">
        <v>176663</v>
      </c>
      <c r="AA17" s="30">
        <v>186167</v>
      </c>
      <c r="AC17" s="30">
        <v>199118</v>
      </c>
      <c r="AD17" s="30"/>
      <c r="AE17" s="30">
        <v>194624</v>
      </c>
      <c r="AF17" s="30"/>
      <c r="AG17" s="30">
        <v>185666</v>
      </c>
      <c r="AI17" s="30">
        <v>182190</v>
      </c>
      <c r="AK17" s="30">
        <v>184734</v>
      </c>
      <c r="AL17" s="30"/>
      <c r="AM17" s="30">
        <v>194676</v>
      </c>
      <c r="AN17" s="30"/>
      <c r="AO17" s="30">
        <v>180332</v>
      </c>
      <c r="AQ17" s="30">
        <v>181708</v>
      </c>
    </row>
    <row r="18" spans="1:44">
      <c r="A18" s="36" t="s">
        <v>142</v>
      </c>
      <c r="E18" s="35">
        <v>103865</v>
      </c>
      <c r="G18" s="35">
        <v>107529</v>
      </c>
      <c r="I18" s="35">
        <v>108871</v>
      </c>
      <c r="K18" s="35">
        <v>106322</v>
      </c>
      <c r="M18" s="35">
        <v>99079</v>
      </c>
      <c r="O18" s="35">
        <v>102761</v>
      </c>
      <c r="Q18" s="35">
        <v>111932</v>
      </c>
      <c r="S18" s="35">
        <v>135483</v>
      </c>
      <c r="U18" s="35">
        <v>130902</v>
      </c>
      <c r="W18" s="35">
        <v>131440</v>
      </c>
      <c r="Y18" s="35">
        <v>137606</v>
      </c>
      <c r="AA18" s="35">
        <v>298921</v>
      </c>
      <c r="AC18" s="35">
        <v>281945</v>
      </c>
      <c r="AD18" s="30"/>
      <c r="AE18" s="35">
        <v>276981</v>
      </c>
      <c r="AF18" s="30"/>
      <c r="AG18" s="35">
        <v>288773</v>
      </c>
      <c r="AI18" s="35">
        <v>269476</v>
      </c>
      <c r="AK18" s="35">
        <v>258036</v>
      </c>
      <c r="AL18" s="30"/>
      <c r="AM18" s="35">
        <v>244326</v>
      </c>
      <c r="AN18" s="30"/>
      <c r="AO18" s="35">
        <v>253980</v>
      </c>
      <c r="AQ18" s="35">
        <v>258789</v>
      </c>
    </row>
    <row r="19" spans="1:44">
      <c r="A19" s="84" t="s">
        <v>143</v>
      </c>
      <c r="E19" s="30">
        <v>0</v>
      </c>
      <c r="G19" s="30">
        <v>0</v>
      </c>
      <c r="I19" s="30">
        <v>0</v>
      </c>
      <c r="K19" s="30">
        <v>0</v>
      </c>
      <c r="M19" s="30">
        <v>0</v>
      </c>
      <c r="O19" s="30">
        <v>0</v>
      </c>
      <c r="Q19" s="30">
        <v>0</v>
      </c>
      <c r="S19" s="30">
        <v>0</v>
      </c>
      <c r="U19" s="30">
        <v>0</v>
      </c>
      <c r="W19" s="30">
        <v>0</v>
      </c>
      <c r="Y19" s="30">
        <v>0</v>
      </c>
      <c r="AA19" s="30">
        <v>0</v>
      </c>
      <c r="AC19" s="30">
        <v>0</v>
      </c>
      <c r="AD19" s="30"/>
      <c r="AE19" s="30"/>
      <c r="AF19" s="30"/>
      <c r="AG19" s="30"/>
      <c r="AI19" s="30"/>
      <c r="AK19" s="30"/>
      <c r="AL19" s="30"/>
      <c r="AM19" s="30"/>
      <c r="AN19" s="30"/>
      <c r="AO19" s="30"/>
      <c r="AQ19" s="30"/>
    </row>
    <row r="20" spans="1:44">
      <c r="A20" s="36" t="s">
        <v>144</v>
      </c>
      <c r="E20" s="35">
        <v>108300</v>
      </c>
      <c r="G20" s="35">
        <v>98268</v>
      </c>
      <c r="I20" s="35">
        <v>88547</v>
      </c>
      <c r="K20" s="35">
        <v>95286</v>
      </c>
      <c r="M20" s="35">
        <v>86784</v>
      </c>
      <c r="O20" s="35">
        <v>77516</v>
      </c>
      <c r="Q20" s="35">
        <v>69518</v>
      </c>
      <c r="S20" s="35">
        <v>62291</v>
      </c>
      <c r="U20" s="35">
        <v>55825</v>
      </c>
      <c r="W20" s="35">
        <v>49360</v>
      </c>
      <c r="Y20" s="35">
        <v>43672</v>
      </c>
      <c r="AA20" s="35">
        <v>37986</v>
      </c>
      <c r="AC20" s="35">
        <v>32793</v>
      </c>
      <c r="AD20" s="30"/>
      <c r="AE20" s="35">
        <v>27600</v>
      </c>
      <c r="AF20" s="30"/>
      <c r="AG20" s="35">
        <v>22408</v>
      </c>
      <c r="AI20" s="35">
        <v>17215</v>
      </c>
      <c r="AK20" s="35">
        <v>14095</v>
      </c>
      <c r="AL20" s="30"/>
      <c r="AM20" s="107">
        <v>62475</v>
      </c>
      <c r="AN20" s="30"/>
      <c r="AO20" s="107">
        <v>58395</v>
      </c>
      <c r="AQ20" s="35">
        <v>54295</v>
      </c>
      <c r="AR20" s="31"/>
    </row>
    <row r="21" spans="1:44">
      <c r="A21" s="84" t="s">
        <v>145</v>
      </c>
      <c r="E21" s="30">
        <v>30390</v>
      </c>
      <c r="G21" s="30">
        <v>26840</v>
      </c>
      <c r="I21" s="30">
        <v>23282</v>
      </c>
      <c r="K21" s="30">
        <v>22207</v>
      </c>
      <c r="M21" s="30">
        <v>20316</v>
      </c>
      <c r="O21" s="30">
        <v>18412</v>
      </c>
      <c r="Q21" s="30">
        <v>16495</v>
      </c>
      <c r="S21" s="30">
        <v>14578</v>
      </c>
      <c r="U21" s="30">
        <v>13237</v>
      </c>
      <c r="W21" s="30">
        <v>11883</v>
      </c>
      <c r="Y21" s="30">
        <v>10516</v>
      </c>
      <c r="AA21" s="30">
        <v>9192</v>
      </c>
      <c r="AC21" s="30">
        <v>7898</v>
      </c>
      <c r="AD21" s="30"/>
      <c r="AE21" s="30">
        <v>6607</v>
      </c>
      <c r="AF21" s="30"/>
      <c r="AG21" s="30">
        <v>5303</v>
      </c>
      <c r="AI21" s="30">
        <v>3998</v>
      </c>
      <c r="AK21" s="30">
        <v>2799</v>
      </c>
      <c r="AL21" s="30"/>
      <c r="AM21" s="30">
        <v>7502</v>
      </c>
      <c r="AN21" s="30"/>
      <c r="AO21" s="30">
        <v>3296</v>
      </c>
      <c r="AQ21" s="30">
        <v>25</v>
      </c>
    </row>
    <row r="22" spans="1:44">
      <c r="A22" s="36" t="s">
        <v>146</v>
      </c>
      <c r="E22" s="35">
        <v>54029</v>
      </c>
      <c r="G22" s="35">
        <v>45855</v>
      </c>
      <c r="I22" s="35">
        <v>59179</v>
      </c>
      <c r="K22" s="35">
        <v>52142</v>
      </c>
      <c r="M22" s="35">
        <v>47049</v>
      </c>
      <c r="O22" s="35">
        <v>17646</v>
      </c>
      <c r="Q22" s="35">
        <v>15213</v>
      </c>
      <c r="S22" s="35">
        <v>12846</v>
      </c>
      <c r="U22" s="35">
        <v>10982</v>
      </c>
      <c r="W22" s="35">
        <v>9294</v>
      </c>
      <c r="Y22" s="35">
        <v>7617</v>
      </c>
      <c r="AA22" s="35">
        <v>5850</v>
      </c>
      <c r="AC22" s="35">
        <v>5614</v>
      </c>
      <c r="AD22" s="30"/>
      <c r="AE22" s="35">
        <v>5634</v>
      </c>
      <c r="AF22" s="30"/>
      <c r="AG22" s="35">
        <v>5626</v>
      </c>
      <c r="AI22" s="35">
        <v>5737</v>
      </c>
      <c r="AK22" s="35">
        <v>5724</v>
      </c>
      <c r="AL22" s="30"/>
      <c r="AM22" s="107">
        <v>7458</v>
      </c>
      <c r="AN22" s="30"/>
      <c r="AO22" s="107">
        <v>9678</v>
      </c>
      <c r="AQ22" s="35">
        <v>12720</v>
      </c>
    </row>
    <row r="23" spans="1:44">
      <c r="A23" s="84" t="s">
        <v>147</v>
      </c>
      <c r="E23" s="30">
        <v>0</v>
      </c>
      <c r="G23" s="30">
        <v>0</v>
      </c>
      <c r="I23" s="30">
        <v>0</v>
      </c>
      <c r="K23" s="30">
        <v>0</v>
      </c>
      <c r="M23" s="30">
        <v>0</v>
      </c>
      <c r="O23" s="30">
        <v>0</v>
      </c>
      <c r="Q23" s="30">
        <v>0</v>
      </c>
      <c r="S23" s="30">
        <v>0</v>
      </c>
      <c r="U23" s="30">
        <v>0</v>
      </c>
      <c r="W23" s="30">
        <v>0</v>
      </c>
      <c r="Y23" s="30">
        <v>0</v>
      </c>
      <c r="AA23" s="30">
        <v>0</v>
      </c>
      <c r="AC23" s="30">
        <v>0</v>
      </c>
      <c r="AD23" s="30"/>
      <c r="AE23" s="30">
        <v>0</v>
      </c>
      <c r="AF23" s="30"/>
      <c r="AG23" s="30">
        <v>0</v>
      </c>
      <c r="AI23" s="30">
        <v>0</v>
      </c>
      <c r="AK23" s="30">
        <v>0</v>
      </c>
      <c r="AL23" s="30"/>
      <c r="AM23" s="30">
        <v>0</v>
      </c>
      <c r="AN23" s="30"/>
      <c r="AO23" s="30">
        <v>0</v>
      </c>
      <c r="AQ23" s="30">
        <v>0</v>
      </c>
    </row>
    <row r="24" spans="1:44">
      <c r="A24" s="36" t="s">
        <v>148</v>
      </c>
      <c r="E24" s="35">
        <v>23257</v>
      </c>
      <c r="G24" s="35">
        <v>25136</v>
      </c>
      <c r="I24" s="35">
        <v>0</v>
      </c>
      <c r="K24" s="35">
        <v>0</v>
      </c>
      <c r="M24" s="35">
        <v>0</v>
      </c>
      <c r="O24" s="35">
        <v>0</v>
      </c>
      <c r="Q24" s="35">
        <v>0</v>
      </c>
      <c r="S24" s="35">
        <v>0</v>
      </c>
      <c r="U24" s="35">
        <v>0</v>
      </c>
      <c r="W24" s="35">
        <v>0</v>
      </c>
      <c r="Y24" s="35">
        <v>0</v>
      </c>
      <c r="AA24" s="35">
        <v>0</v>
      </c>
      <c r="AC24" s="35">
        <v>0</v>
      </c>
      <c r="AD24" s="30"/>
      <c r="AE24" s="35">
        <v>0</v>
      </c>
      <c r="AF24" s="30"/>
      <c r="AG24" s="35">
        <v>0</v>
      </c>
      <c r="AI24" s="35">
        <v>0</v>
      </c>
      <c r="AK24" s="35">
        <v>0</v>
      </c>
      <c r="AL24" s="30"/>
      <c r="AM24" s="35">
        <v>0</v>
      </c>
      <c r="AN24" s="30"/>
      <c r="AO24" s="35">
        <v>0</v>
      </c>
      <c r="AQ24" s="35">
        <v>0</v>
      </c>
    </row>
    <row r="25" spans="1:44">
      <c r="A25" s="84" t="s">
        <v>149</v>
      </c>
      <c r="E25" s="30">
        <v>1689365</v>
      </c>
      <c r="G25" s="30">
        <v>1687363</v>
      </c>
      <c r="I25" s="30">
        <v>1685684</v>
      </c>
      <c r="K25" s="30">
        <v>1731027</v>
      </c>
      <c r="M25" s="30">
        <v>1722012</v>
      </c>
      <c r="O25" s="30">
        <v>1687147</v>
      </c>
      <c r="Q25" s="30">
        <v>1680932</v>
      </c>
      <c r="S25" s="191">
        <v>1684196</v>
      </c>
      <c r="U25" s="30">
        <v>1687486</v>
      </c>
      <c r="W25" s="30">
        <v>1685331</v>
      </c>
      <c r="Y25" s="30">
        <v>1677804</v>
      </c>
      <c r="AA25" s="191">
        <v>1683782</v>
      </c>
      <c r="AC25" s="30">
        <v>1679720</v>
      </c>
      <c r="AD25" s="30"/>
      <c r="AE25" s="30">
        <v>1677866</v>
      </c>
      <c r="AF25" s="30"/>
      <c r="AG25" s="30">
        <v>1683053</v>
      </c>
      <c r="AI25" s="30">
        <v>1669769</v>
      </c>
      <c r="AK25" s="30">
        <v>1673077</v>
      </c>
      <c r="AL25" s="30"/>
      <c r="AM25" s="30">
        <v>1793903</v>
      </c>
      <c r="AN25" s="30"/>
      <c r="AO25" s="30">
        <v>1783800</v>
      </c>
      <c r="AQ25" s="30">
        <v>1781116</v>
      </c>
    </row>
    <row r="26" spans="1:44">
      <c r="A26" s="36" t="s">
        <v>150</v>
      </c>
      <c r="E26" s="35">
        <v>233004</v>
      </c>
      <c r="G26" s="35">
        <v>242306</v>
      </c>
      <c r="I26" s="35">
        <v>240378</v>
      </c>
      <c r="K26" s="35">
        <v>238794</v>
      </c>
      <c r="M26" s="35">
        <v>234772</v>
      </c>
      <c r="O26" s="35">
        <v>227587</v>
      </c>
      <c r="Q26" s="35">
        <v>218137</v>
      </c>
      <c r="S26" s="35">
        <v>216670</v>
      </c>
      <c r="U26" s="35">
        <v>202546</v>
      </c>
      <c r="W26" s="35">
        <v>193787</v>
      </c>
      <c r="Y26" s="35">
        <v>197129</v>
      </c>
      <c r="AA26" s="35">
        <v>202543</v>
      </c>
      <c r="AC26" s="35">
        <v>204918</v>
      </c>
      <c r="AD26" s="30"/>
      <c r="AE26" s="35">
        <v>203402</v>
      </c>
      <c r="AF26" s="30"/>
      <c r="AG26" s="35">
        <v>200440</v>
      </c>
      <c r="AI26" s="35">
        <v>200900</v>
      </c>
      <c r="AK26" s="35">
        <v>200429</v>
      </c>
      <c r="AL26" s="30"/>
      <c r="AM26" s="35">
        <v>207498</v>
      </c>
      <c r="AN26" s="30"/>
      <c r="AO26" s="35">
        <v>204138</v>
      </c>
      <c r="AQ26" s="35">
        <v>197419</v>
      </c>
    </row>
    <row r="27" spans="1:44" ht="26.4">
      <c r="A27" s="180" t="s">
        <v>151</v>
      </c>
      <c r="E27" s="30">
        <v>308581</v>
      </c>
      <c r="G27" s="30">
        <v>287054</v>
      </c>
      <c r="I27" s="30">
        <v>286439</v>
      </c>
      <c r="K27" s="30">
        <v>322158</v>
      </c>
      <c r="M27" s="30">
        <v>320250</v>
      </c>
      <c r="O27" s="30">
        <v>292818</v>
      </c>
      <c r="Q27" s="30">
        <v>294319</v>
      </c>
      <c r="S27" s="30">
        <v>304134</v>
      </c>
      <c r="U27" s="30">
        <v>304031</v>
      </c>
      <c r="W27" s="30">
        <v>294264</v>
      </c>
      <c r="Y27" s="30">
        <v>298536</v>
      </c>
      <c r="AA27" s="30">
        <v>299960</v>
      </c>
      <c r="AC27" s="30">
        <v>304389</v>
      </c>
      <c r="AD27" s="30"/>
      <c r="AE27" s="30">
        <v>319937</v>
      </c>
      <c r="AF27" s="30"/>
      <c r="AG27" s="30">
        <v>325990</v>
      </c>
      <c r="AI27" s="30">
        <v>349821</v>
      </c>
      <c r="AK27" s="30">
        <v>402559</v>
      </c>
      <c r="AL27" s="30"/>
      <c r="AM27" s="30">
        <v>435408</v>
      </c>
      <c r="AN27" s="30"/>
      <c r="AO27" s="30">
        <v>477387</v>
      </c>
      <c r="AQ27" s="30">
        <v>510380</v>
      </c>
    </row>
    <row r="28" spans="1:44" ht="13.8" thickBot="1">
      <c r="A28" s="140" t="s">
        <v>152</v>
      </c>
      <c r="C28" s="26" t="s">
        <v>46</v>
      </c>
      <c r="D28" s="26" t="s">
        <v>46</v>
      </c>
      <c r="E28" s="39">
        <v>4787924</v>
      </c>
      <c r="F28" s="26" t="s">
        <v>46</v>
      </c>
      <c r="G28" s="39">
        <v>4898591</v>
      </c>
      <c r="H28" s="26" t="s">
        <v>46</v>
      </c>
      <c r="I28" s="39">
        <v>5049131</v>
      </c>
      <c r="K28" s="39">
        <v>4975269</v>
      </c>
      <c r="L28" s="26" t="s">
        <v>46</v>
      </c>
      <c r="M28" s="39">
        <v>4971271</v>
      </c>
      <c r="N28" s="26" t="s">
        <v>46</v>
      </c>
      <c r="O28" s="39">
        <v>4540380</v>
      </c>
      <c r="P28" s="26" t="s">
        <v>46</v>
      </c>
      <c r="Q28" s="39">
        <v>4536672</v>
      </c>
      <c r="S28" s="39">
        <v>4588814</v>
      </c>
      <c r="U28" s="39">
        <v>4505845</v>
      </c>
      <c r="W28" s="39">
        <v>4482340</v>
      </c>
      <c r="Y28" s="39">
        <f>SUM(Y14:Y27)</f>
        <v>4598773</v>
      </c>
      <c r="AA28" s="39">
        <f>SUM(AA14:AA27)</f>
        <v>4805713</v>
      </c>
      <c r="AC28" s="39">
        <f>SUM(AC14:AC27)</f>
        <v>4740642</v>
      </c>
      <c r="AD28" s="347"/>
      <c r="AE28" s="39">
        <f>SUM(AE14:AE27)</f>
        <v>5178265</v>
      </c>
      <c r="AF28" s="347"/>
      <c r="AG28" s="39">
        <f>SUM(AG14:AG27)</f>
        <v>5325659.7258679802</v>
      </c>
      <c r="AI28" s="39">
        <f>SUM(AI14:AI27)</f>
        <v>4987153</v>
      </c>
      <c r="AK28" s="39">
        <f>SUM(AK14:AK27)</f>
        <v>4894958</v>
      </c>
      <c r="AL28" s="347"/>
      <c r="AM28" s="39">
        <f>SUM(AM14:AM27)</f>
        <v>5307680</v>
      </c>
      <c r="AN28" s="347"/>
      <c r="AO28" s="39">
        <f>SUM(AO14:AO27)</f>
        <v>5364152</v>
      </c>
      <c r="AQ28" s="39">
        <f>SUM(AQ14:AQ27)</f>
        <v>5843267</v>
      </c>
    </row>
    <row r="29" spans="1:44" ht="13.8" thickTop="1">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4">
      <c r="A30" s="1" t="s">
        <v>153</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4">
      <c r="A31" s="2" t="s">
        <v>154</v>
      </c>
      <c r="E31" s="30"/>
      <c r="G31" s="30"/>
      <c r="I31" s="30"/>
      <c r="K31" s="30"/>
      <c r="M31" s="30"/>
      <c r="O31" s="30"/>
      <c r="Q31" s="30"/>
      <c r="S31" s="30"/>
      <c r="U31" s="30"/>
      <c r="W31" s="30"/>
      <c r="Y31" s="30"/>
      <c r="AA31" s="30"/>
      <c r="AC31" s="30"/>
      <c r="AD31" s="30"/>
      <c r="AE31" s="30"/>
      <c r="AF31" s="30"/>
      <c r="AG31" s="30"/>
      <c r="AI31" s="30"/>
      <c r="AK31" s="30"/>
      <c r="AL31" s="30"/>
      <c r="AM31" s="30"/>
      <c r="AN31" s="30"/>
      <c r="AO31" s="30"/>
      <c r="AQ31" s="30"/>
    </row>
    <row r="32" spans="1:44">
      <c r="A32" s="36" t="s">
        <v>155</v>
      </c>
      <c r="C32" s="26" t="s">
        <v>46</v>
      </c>
      <c r="D32" s="26" t="s">
        <v>46</v>
      </c>
      <c r="E32" s="35" t="s">
        <v>63</v>
      </c>
      <c r="F32" s="26" t="s">
        <v>46</v>
      </c>
      <c r="G32" s="35" t="s">
        <v>63</v>
      </c>
      <c r="H32" s="26" t="s">
        <v>46</v>
      </c>
      <c r="I32" s="35" t="s">
        <v>63</v>
      </c>
      <c r="J32" s="26" t="s">
        <v>46</v>
      </c>
      <c r="K32" s="35" t="s">
        <v>63</v>
      </c>
      <c r="L32" s="26" t="s">
        <v>46</v>
      </c>
      <c r="M32" s="35">
        <v>250000</v>
      </c>
      <c r="N32" s="26" t="s">
        <v>46</v>
      </c>
      <c r="O32" s="35">
        <v>250000</v>
      </c>
      <c r="P32" s="26" t="s">
        <v>46</v>
      </c>
      <c r="Q32" s="35">
        <v>200000</v>
      </c>
      <c r="R32" s="26" t="s">
        <v>46</v>
      </c>
      <c r="S32" s="35">
        <v>151000</v>
      </c>
      <c r="T32" s="26" t="s">
        <v>46</v>
      </c>
      <c r="U32" s="35">
        <v>180000</v>
      </c>
      <c r="V32" s="26" t="s">
        <v>46</v>
      </c>
      <c r="W32" s="35">
        <v>103000</v>
      </c>
      <c r="X32" s="26" t="s">
        <v>46</v>
      </c>
      <c r="Y32" s="35">
        <v>55000</v>
      </c>
      <c r="Z32" s="26" t="s">
        <v>46</v>
      </c>
      <c r="AA32" s="35">
        <v>10000</v>
      </c>
      <c r="AB32" s="26" t="s">
        <v>46</v>
      </c>
      <c r="AC32" s="35">
        <v>50000</v>
      </c>
      <c r="AD32" s="30"/>
      <c r="AE32" s="35">
        <v>0</v>
      </c>
      <c r="AF32" s="30"/>
      <c r="AG32" s="35" t="s">
        <v>156</v>
      </c>
      <c r="AH32" s="26" t="s">
        <v>46</v>
      </c>
      <c r="AI32" s="35">
        <v>0</v>
      </c>
      <c r="AJ32" s="26" t="s">
        <v>46</v>
      </c>
      <c r="AK32" s="35">
        <v>0</v>
      </c>
      <c r="AL32" s="30"/>
      <c r="AM32" s="35">
        <v>85000</v>
      </c>
      <c r="AN32" s="30"/>
      <c r="AO32" s="35">
        <v>0</v>
      </c>
      <c r="AP32" s="26" t="s">
        <v>46</v>
      </c>
      <c r="AQ32" s="35">
        <v>0</v>
      </c>
    </row>
    <row r="33" spans="1:43">
      <c r="A33" s="84" t="s">
        <v>157</v>
      </c>
      <c r="E33" s="30">
        <v>33544</v>
      </c>
      <c r="G33" s="30">
        <v>383154</v>
      </c>
      <c r="I33" s="30">
        <v>383293</v>
      </c>
      <c r="K33" s="30">
        <v>383433</v>
      </c>
      <c r="M33" s="30">
        <v>383569</v>
      </c>
      <c r="O33" s="30">
        <v>33577</v>
      </c>
      <c r="Q33" s="30">
        <v>535142</v>
      </c>
      <c r="S33" s="30">
        <v>26136</v>
      </c>
      <c r="U33" s="30">
        <v>26140</v>
      </c>
      <c r="W33" s="30">
        <v>26144</v>
      </c>
      <c r="Y33" s="30">
        <v>26149</v>
      </c>
      <c r="AA33" s="30">
        <v>432242</v>
      </c>
      <c r="AC33" s="30">
        <v>425768</v>
      </c>
      <c r="AD33" s="30"/>
      <c r="AE33" s="30">
        <v>425918</v>
      </c>
      <c r="AF33" s="30"/>
      <c r="AG33" s="30">
        <v>426069</v>
      </c>
      <c r="AI33" s="30">
        <v>26173</v>
      </c>
      <c r="AK33" s="30">
        <v>26178</v>
      </c>
      <c r="AL33" s="30"/>
      <c r="AM33" s="30">
        <v>375714</v>
      </c>
      <c r="AN33" s="30"/>
      <c r="AO33" s="30">
        <v>375871</v>
      </c>
      <c r="AQ33" s="30">
        <v>376027</v>
      </c>
    </row>
    <row r="34" spans="1:43">
      <c r="A34" s="36" t="s">
        <v>158</v>
      </c>
      <c r="C34" s="1"/>
      <c r="D34" s="1"/>
      <c r="E34" s="35">
        <v>21567</v>
      </c>
      <c r="F34" s="1"/>
      <c r="G34" s="35">
        <v>25194</v>
      </c>
      <c r="H34" s="1"/>
      <c r="I34" s="35">
        <v>24834</v>
      </c>
      <c r="J34" s="1"/>
      <c r="K34" s="35">
        <v>24984</v>
      </c>
      <c r="L34" s="1"/>
      <c r="M34" s="35">
        <v>21098</v>
      </c>
      <c r="N34" s="1"/>
      <c r="O34" s="35">
        <v>26964</v>
      </c>
      <c r="P34" s="1"/>
      <c r="Q34" s="35">
        <v>27925</v>
      </c>
      <c r="R34" s="1"/>
      <c r="S34" s="35">
        <v>35809</v>
      </c>
      <c r="T34" s="1"/>
      <c r="U34" s="35">
        <v>22713</v>
      </c>
      <c r="V34" s="1"/>
      <c r="W34" s="35">
        <v>41956</v>
      </c>
      <c r="X34" s="1"/>
      <c r="Y34" s="35">
        <v>26659</v>
      </c>
      <c r="Z34" s="1"/>
      <c r="AA34" s="35">
        <v>27739</v>
      </c>
      <c r="AB34" s="1"/>
      <c r="AC34" s="35">
        <v>28032</v>
      </c>
      <c r="AD34" s="30"/>
      <c r="AE34" s="35">
        <v>28430</v>
      </c>
      <c r="AF34" s="30"/>
      <c r="AG34" s="35">
        <v>18513</v>
      </c>
      <c r="AH34" s="1"/>
      <c r="AI34" s="35">
        <v>36469</v>
      </c>
      <c r="AJ34" s="1"/>
      <c r="AK34" s="35">
        <v>37281</v>
      </c>
      <c r="AL34" s="30"/>
      <c r="AM34" s="35">
        <v>43947</v>
      </c>
      <c r="AN34" s="30"/>
      <c r="AO34" s="35">
        <v>34790</v>
      </c>
      <c r="AP34" s="1"/>
      <c r="AQ34" s="35">
        <v>27533</v>
      </c>
    </row>
    <row r="35" spans="1:43">
      <c r="A35" s="84" t="s">
        <v>159</v>
      </c>
      <c r="E35" s="30">
        <v>56494</v>
      </c>
      <c r="G35" s="30">
        <v>85525</v>
      </c>
      <c r="I35" s="30">
        <v>110019</v>
      </c>
      <c r="K35" s="30">
        <v>47353</v>
      </c>
      <c r="M35" s="30">
        <v>53212</v>
      </c>
      <c r="O35" s="30">
        <v>76018</v>
      </c>
      <c r="Q35" s="30">
        <v>107172</v>
      </c>
      <c r="S35" s="30">
        <v>45306</v>
      </c>
      <c r="U35" s="30">
        <v>64094</v>
      </c>
      <c r="W35" s="30">
        <v>93692</v>
      </c>
      <c r="Y35" s="30">
        <v>131208</v>
      </c>
      <c r="AA35" s="30">
        <v>38458</v>
      </c>
      <c r="AC35" s="30">
        <v>39373</v>
      </c>
      <c r="AD35" s="30"/>
      <c r="AE35" s="30">
        <v>43779</v>
      </c>
      <c r="AF35" s="30"/>
      <c r="AG35" s="30">
        <v>52793</v>
      </c>
      <c r="AI35" s="30">
        <v>35431</v>
      </c>
      <c r="AK35" s="30">
        <v>40217</v>
      </c>
      <c r="AL35" s="30"/>
      <c r="AM35" s="30">
        <v>56197</v>
      </c>
      <c r="AN35" s="30"/>
      <c r="AO35" s="30">
        <v>54071</v>
      </c>
      <c r="AQ35" s="30">
        <v>43074</v>
      </c>
    </row>
    <row r="36" spans="1:43">
      <c r="A36" s="36" t="s">
        <v>160</v>
      </c>
      <c r="C36" s="1"/>
      <c r="D36" s="1"/>
      <c r="E36" s="35">
        <v>675098</v>
      </c>
      <c r="F36" s="1"/>
      <c r="G36" s="35">
        <v>688502</v>
      </c>
      <c r="H36" s="1"/>
      <c r="I36" s="35">
        <v>735980</v>
      </c>
      <c r="J36" s="1"/>
      <c r="K36" s="35">
        <v>791440</v>
      </c>
      <c r="L36" s="1"/>
      <c r="M36" s="35">
        <v>615918</v>
      </c>
      <c r="N36" s="1"/>
      <c r="O36" s="35">
        <v>640744</v>
      </c>
      <c r="P36" s="1"/>
      <c r="Q36" s="35">
        <v>700484</v>
      </c>
      <c r="R36" s="1"/>
      <c r="S36" s="35">
        <v>791007</v>
      </c>
      <c r="T36" s="1"/>
      <c r="U36" s="35">
        <v>598378</v>
      </c>
      <c r="V36" s="1"/>
      <c r="W36" s="35">
        <v>615799</v>
      </c>
      <c r="X36" s="1"/>
      <c r="Y36" s="35">
        <v>689733</v>
      </c>
      <c r="Z36" s="1"/>
      <c r="AA36" s="35">
        <v>759180</v>
      </c>
      <c r="AB36" s="1"/>
      <c r="AC36" s="35">
        <v>595350</v>
      </c>
      <c r="AD36" s="30"/>
      <c r="AE36" s="35">
        <v>653676</v>
      </c>
      <c r="AF36" s="30"/>
      <c r="AG36" s="35">
        <v>747489</v>
      </c>
      <c r="AH36" s="1"/>
      <c r="AI36" s="35">
        <v>812993.5</v>
      </c>
      <c r="AJ36" s="1"/>
      <c r="AK36" s="35">
        <v>635766</v>
      </c>
      <c r="AL36" s="30"/>
      <c r="AM36" s="35">
        <v>777668</v>
      </c>
      <c r="AN36" s="30"/>
      <c r="AO36" s="35">
        <v>945438</v>
      </c>
      <c r="AP36" s="1"/>
      <c r="AQ36" s="35">
        <v>1103625</v>
      </c>
    </row>
    <row r="37" spans="1:43">
      <c r="A37" s="84" t="s">
        <v>161</v>
      </c>
      <c r="C37" s="1"/>
      <c r="D37" s="1"/>
      <c r="E37" s="30">
        <v>57035</v>
      </c>
      <c r="F37" s="1"/>
      <c r="G37" s="30">
        <v>58337</v>
      </c>
      <c r="H37" s="1"/>
      <c r="I37" s="30">
        <v>58222</v>
      </c>
      <c r="J37" s="1"/>
      <c r="K37" s="30">
        <v>61591</v>
      </c>
      <c r="L37" s="1"/>
      <c r="M37" s="30">
        <v>59497</v>
      </c>
      <c r="N37" s="1"/>
      <c r="O37" s="30">
        <v>54047</v>
      </c>
      <c r="P37" s="1"/>
      <c r="Q37" s="30">
        <v>53976</v>
      </c>
      <c r="R37" s="1"/>
      <c r="S37" s="30">
        <v>54063</v>
      </c>
      <c r="T37" s="1"/>
      <c r="U37" s="30">
        <v>53199</v>
      </c>
      <c r="V37" s="1"/>
      <c r="W37" s="30">
        <v>50852</v>
      </c>
      <c r="X37" s="1"/>
      <c r="Y37" s="30">
        <v>50209</v>
      </c>
      <c r="Z37" s="1"/>
      <c r="AA37" s="30">
        <v>50313</v>
      </c>
      <c r="AB37" s="1"/>
      <c r="AC37" s="30">
        <v>46879</v>
      </c>
      <c r="AD37" s="30"/>
      <c r="AE37" s="30">
        <v>45878.559999999998</v>
      </c>
      <c r="AF37" s="30"/>
      <c r="AG37" s="30">
        <v>49865</v>
      </c>
      <c r="AH37" s="1"/>
      <c r="AI37" s="30">
        <v>52672</v>
      </c>
      <c r="AJ37" s="1"/>
      <c r="AK37" s="30">
        <v>52297</v>
      </c>
      <c r="AL37" s="30"/>
      <c r="AM37" s="30">
        <v>53913</v>
      </c>
      <c r="AN37" s="30"/>
      <c r="AO37" s="30">
        <v>51471</v>
      </c>
      <c r="AP37" s="1"/>
      <c r="AQ37" s="30">
        <v>52221</v>
      </c>
    </row>
    <row r="38" spans="1:43" ht="13.8" thickBot="1">
      <c r="A38" s="36" t="s">
        <v>162</v>
      </c>
      <c r="C38" s="1"/>
      <c r="D38" s="1"/>
      <c r="E38" s="35" t="s">
        <v>63</v>
      </c>
      <c r="F38" s="1"/>
      <c r="G38" s="35" t="s">
        <v>63</v>
      </c>
      <c r="H38" s="1"/>
      <c r="I38" s="35" t="s">
        <v>63</v>
      </c>
      <c r="J38" s="1"/>
      <c r="K38" s="35" t="s">
        <v>63</v>
      </c>
      <c r="L38" s="1"/>
      <c r="M38" s="35" t="s">
        <v>63</v>
      </c>
      <c r="N38" s="1"/>
      <c r="O38" s="35">
        <v>9939</v>
      </c>
      <c r="P38" s="1"/>
      <c r="Q38" s="35">
        <v>8410</v>
      </c>
      <c r="R38" s="1"/>
      <c r="S38" s="35" t="s">
        <v>63</v>
      </c>
      <c r="T38" s="1"/>
      <c r="U38" s="35" t="s">
        <v>63</v>
      </c>
      <c r="V38" s="1"/>
      <c r="W38" s="35" t="s">
        <v>63</v>
      </c>
      <c r="X38" s="1"/>
      <c r="Y38" s="35" t="s">
        <v>63</v>
      </c>
      <c r="Z38" s="1"/>
      <c r="AA38" s="35" t="s">
        <v>63</v>
      </c>
      <c r="AB38" s="1"/>
      <c r="AC38" s="35" t="s">
        <v>63</v>
      </c>
      <c r="AD38" s="30"/>
      <c r="AE38" s="35" t="s">
        <v>63</v>
      </c>
      <c r="AF38" s="30"/>
      <c r="AG38" s="35" t="s">
        <v>63</v>
      </c>
      <c r="AH38" s="1"/>
      <c r="AI38" s="35" t="s">
        <v>63</v>
      </c>
      <c r="AJ38" s="1"/>
      <c r="AK38" s="35" t="s">
        <v>63</v>
      </c>
      <c r="AL38" s="30"/>
      <c r="AM38" s="35" t="s">
        <v>63</v>
      </c>
      <c r="AN38" s="30"/>
      <c r="AO38" s="35" t="s">
        <v>63</v>
      </c>
      <c r="AP38" s="1"/>
      <c r="AQ38" s="35" t="s">
        <v>63</v>
      </c>
    </row>
    <row r="39" spans="1:43">
      <c r="A39" s="44" t="s">
        <v>163</v>
      </c>
      <c r="E39" s="40">
        <v>843738</v>
      </c>
      <c r="G39" s="40">
        <v>1240712</v>
      </c>
      <c r="I39" s="40">
        <v>1312348</v>
      </c>
      <c r="K39" s="40">
        <v>1308801</v>
      </c>
      <c r="M39" s="40">
        <v>1383294</v>
      </c>
      <c r="O39" s="40">
        <v>1091289</v>
      </c>
      <c r="Q39" s="40">
        <v>1633109</v>
      </c>
      <c r="S39" s="40">
        <v>1103321</v>
      </c>
      <c r="U39" s="40">
        <v>944524</v>
      </c>
      <c r="W39" s="40">
        <v>931443</v>
      </c>
      <c r="Y39" s="40">
        <f>SUM(Y32:Y38)</f>
        <v>978958</v>
      </c>
      <c r="AA39" s="40">
        <f>SUM(AA32:AA38)</f>
        <v>1317932</v>
      </c>
      <c r="AC39" s="40">
        <f>SUM(AC32:AC38)</f>
        <v>1185402</v>
      </c>
      <c r="AD39" s="40"/>
      <c r="AE39" s="40">
        <f>SUM(AE32:AE38)</f>
        <v>1197681.56</v>
      </c>
      <c r="AF39" s="40"/>
      <c r="AG39" s="40">
        <f>SUM(AG32:AG38)</f>
        <v>1294729</v>
      </c>
      <c r="AI39" s="40">
        <f>SUM(AI32:AI38)</f>
        <v>963738.5</v>
      </c>
      <c r="AK39" s="40">
        <f>SUM(AK32:AK38)</f>
        <v>791739</v>
      </c>
      <c r="AL39" s="40"/>
      <c r="AM39" s="40">
        <f>SUM(AM32:AM38)</f>
        <v>1392439</v>
      </c>
      <c r="AN39" s="40"/>
      <c r="AO39" s="40">
        <f>SUM(AO32:AO38)</f>
        <v>1461641</v>
      </c>
      <c r="AQ39" s="40">
        <f>SUM(AQ32:AQ38)</f>
        <v>1602480</v>
      </c>
    </row>
    <row r="40" spans="1:43">
      <c r="E40" s="30"/>
      <c r="G40" s="30"/>
      <c r="I40" s="30"/>
      <c r="K40" s="30"/>
      <c r="M40" s="30"/>
      <c r="O40" s="30"/>
      <c r="Q40" s="30"/>
      <c r="S40" s="30"/>
      <c r="U40" s="30"/>
      <c r="W40" s="30"/>
      <c r="Y40" s="30"/>
      <c r="AA40" s="30"/>
      <c r="AC40" s="30"/>
      <c r="AD40" s="30"/>
      <c r="AE40" s="30"/>
      <c r="AF40" s="30"/>
      <c r="AG40" s="30"/>
      <c r="AI40" s="30"/>
      <c r="AK40" s="30"/>
      <c r="AL40" s="30"/>
      <c r="AM40" s="30"/>
      <c r="AN40" s="30"/>
      <c r="AO40" s="30"/>
      <c r="AQ40" s="30"/>
    </row>
    <row r="41" spans="1:43">
      <c r="A41" s="36" t="s">
        <v>164</v>
      </c>
      <c r="E41" s="35">
        <v>1646230</v>
      </c>
      <c r="G41" s="35">
        <v>1288663</v>
      </c>
      <c r="I41" s="35">
        <v>1280571</v>
      </c>
      <c r="K41" s="35">
        <v>1272476</v>
      </c>
      <c r="M41" s="35">
        <v>1264372</v>
      </c>
      <c r="O41" s="35">
        <v>1256270</v>
      </c>
      <c r="Q41" s="35">
        <v>746613</v>
      </c>
      <c r="S41" s="35">
        <v>1249153</v>
      </c>
      <c r="U41" s="35">
        <v>1242908</v>
      </c>
      <c r="W41" s="35">
        <v>1236665</v>
      </c>
      <c r="Y41" s="35">
        <v>1230425</v>
      </c>
      <c r="AA41" s="35">
        <v>824720</v>
      </c>
      <c r="AC41" s="35">
        <v>818327</v>
      </c>
      <c r="AD41" s="30"/>
      <c r="AE41" s="35">
        <v>1207610</v>
      </c>
      <c r="AF41" s="30"/>
      <c r="AG41" s="35">
        <v>1201439</v>
      </c>
      <c r="AI41" s="35">
        <v>1195267</v>
      </c>
      <c r="AK41" s="35">
        <v>1189084</v>
      </c>
      <c r="AL41" s="30"/>
      <c r="AM41" s="35">
        <v>833373</v>
      </c>
      <c r="AN41" s="30"/>
      <c r="AO41" s="35">
        <v>827046</v>
      </c>
      <c r="AQ41" s="35">
        <v>1166274</v>
      </c>
    </row>
    <row r="42" spans="1:43">
      <c r="A42" s="84" t="s">
        <v>161</v>
      </c>
      <c r="E42" s="30">
        <v>290400</v>
      </c>
      <c r="G42" s="30">
        <v>273581</v>
      </c>
      <c r="I42" s="30">
        <v>254347</v>
      </c>
      <c r="K42" s="30">
        <v>247707</v>
      </c>
      <c r="M42" s="30">
        <v>229776</v>
      </c>
      <c r="O42" s="30">
        <v>204609</v>
      </c>
      <c r="Q42" s="30">
        <v>186057</v>
      </c>
      <c r="S42" s="30">
        <v>190398</v>
      </c>
      <c r="U42" s="30">
        <v>178544</v>
      </c>
      <c r="W42" s="30">
        <v>163672</v>
      </c>
      <c r="Y42" s="30">
        <v>159019</v>
      </c>
      <c r="AA42" s="30">
        <v>168015</v>
      </c>
      <c r="AC42" s="30">
        <v>180724</v>
      </c>
      <c r="AD42" s="30"/>
      <c r="AE42" s="30">
        <v>175693.13</v>
      </c>
      <c r="AF42" s="30"/>
      <c r="AG42" s="30">
        <v>162004</v>
      </c>
      <c r="AI42" s="30">
        <v>153587</v>
      </c>
      <c r="AK42" s="30">
        <v>154919</v>
      </c>
      <c r="AL42" s="30"/>
      <c r="AM42" s="30">
        <v>162941</v>
      </c>
      <c r="AN42" s="30"/>
      <c r="AO42" s="30">
        <v>154401</v>
      </c>
      <c r="AQ42" s="30">
        <v>150667</v>
      </c>
    </row>
    <row r="43" spans="1:43">
      <c r="A43" s="36" t="s">
        <v>165</v>
      </c>
      <c r="E43" s="35">
        <v>828</v>
      </c>
      <c r="G43" s="35">
        <v>1349</v>
      </c>
      <c r="I43" s="35">
        <v>1237</v>
      </c>
      <c r="K43" s="35">
        <v>3942</v>
      </c>
      <c r="M43" s="35">
        <v>3613</v>
      </c>
      <c r="O43" s="35">
        <v>3687</v>
      </c>
      <c r="Q43" s="35">
        <v>3634</v>
      </c>
      <c r="S43" s="35">
        <v>4176</v>
      </c>
      <c r="U43" s="35">
        <v>4486</v>
      </c>
      <c r="W43" s="35">
        <v>3791</v>
      </c>
      <c r="Y43" s="35">
        <v>3815</v>
      </c>
      <c r="AA43" s="35">
        <v>11706</v>
      </c>
      <c r="AC43" s="35">
        <v>11589</v>
      </c>
      <c r="AD43" s="30"/>
      <c r="AE43" s="35">
        <v>10118</v>
      </c>
      <c r="AF43" s="30"/>
      <c r="AG43" s="35">
        <v>11577</v>
      </c>
      <c r="AI43" s="35">
        <v>15908</v>
      </c>
      <c r="AK43" s="35">
        <v>16048</v>
      </c>
      <c r="AL43" s="30"/>
      <c r="AM43" s="35">
        <v>17013</v>
      </c>
      <c r="AN43" s="30"/>
      <c r="AO43" s="35">
        <v>16488</v>
      </c>
      <c r="AQ43" s="35">
        <v>21081</v>
      </c>
    </row>
    <row r="44" spans="1:43" ht="13.8" thickBot="1">
      <c r="A44" s="84" t="s">
        <v>166</v>
      </c>
      <c r="E44" s="30">
        <v>257104</v>
      </c>
      <c r="G44" s="30">
        <v>255317</v>
      </c>
      <c r="I44" s="30">
        <v>247742</v>
      </c>
      <c r="K44" s="30">
        <v>245210</v>
      </c>
      <c r="M44" s="30">
        <v>242822</v>
      </c>
      <c r="O44" s="30">
        <v>234087</v>
      </c>
      <c r="Q44" s="30">
        <v>235413</v>
      </c>
      <c r="S44" s="30">
        <v>215608</v>
      </c>
      <c r="U44" s="30">
        <v>210050</v>
      </c>
      <c r="W44" s="30">
        <v>213905</v>
      </c>
      <c r="Y44" s="30">
        <v>217103</v>
      </c>
      <c r="AA44" s="30">
        <v>234948</v>
      </c>
      <c r="AC44" s="30">
        <v>246230</v>
      </c>
      <c r="AD44" s="30"/>
      <c r="AE44" s="30">
        <v>249403</v>
      </c>
      <c r="AF44" s="30"/>
      <c r="AG44" s="30">
        <v>261218</v>
      </c>
      <c r="AI44" s="30">
        <v>269041</v>
      </c>
      <c r="AK44" s="30">
        <v>290107</v>
      </c>
      <c r="AL44" s="30"/>
      <c r="AM44" s="30">
        <v>315303</v>
      </c>
      <c r="AN44" s="30"/>
      <c r="AO44" s="30">
        <v>360046</v>
      </c>
      <c r="AQ44" s="30">
        <v>353364</v>
      </c>
    </row>
    <row r="45" spans="1:43" ht="13.8" thickBot="1">
      <c r="A45" s="116" t="s">
        <v>167</v>
      </c>
      <c r="B45" s="99"/>
      <c r="C45" s="26" t="s">
        <v>46</v>
      </c>
      <c r="D45" s="26" t="s">
        <v>46</v>
      </c>
      <c r="E45" s="159">
        <v>3038300</v>
      </c>
      <c r="F45" s="26" t="s">
        <v>46</v>
      </c>
      <c r="G45" s="159">
        <v>3059622</v>
      </c>
      <c r="H45" s="26" t="s">
        <v>46</v>
      </c>
      <c r="I45" s="159">
        <v>3096245</v>
      </c>
      <c r="K45" s="159">
        <v>3078136</v>
      </c>
      <c r="L45" s="26" t="s">
        <v>46</v>
      </c>
      <c r="M45" s="159">
        <v>3123877</v>
      </c>
      <c r="N45" s="26" t="s">
        <v>46</v>
      </c>
      <c r="O45" s="159">
        <v>2789942</v>
      </c>
      <c r="P45" s="26" t="s">
        <v>46</v>
      </c>
      <c r="Q45" s="159">
        <v>2804826</v>
      </c>
      <c r="S45" s="159">
        <v>2762656</v>
      </c>
      <c r="U45" s="159">
        <v>2580512</v>
      </c>
      <c r="W45" s="159">
        <v>2549476</v>
      </c>
      <c r="Y45" s="159">
        <f>SUM(Y39:Y44)</f>
        <v>2589320</v>
      </c>
      <c r="AA45" s="159">
        <f>SUM(AA39:AA44)</f>
        <v>2557321</v>
      </c>
      <c r="AC45" s="159">
        <f>SUM(AC39:AC44)</f>
        <v>2442272</v>
      </c>
      <c r="AD45" s="45"/>
      <c r="AE45" s="159">
        <f>SUM(AE39:AE44)</f>
        <v>2840505.69</v>
      </c>
      <c r="AF45" s="45"/>
      <c r="AG45" s="159">
        <f>SUM(AG39:AG44)</f>
        <v>2930967</v>
      </c>
      <c r="AI45" s="159">
        <f>SUM(AI39:AI44)</f>
        <v>2597541.5</v>
      </c>
      <c r="AK45" s="159">
        <f>SUM(AK39:AK44)</f>
        <v>2441897</v>
      </c>
      <c r="AL45" s="45"/>
      <c r="AM45" s="159">
        <f>SUM(AM39:AM44)</f>
        <v>2721069</v>
      </c>
      <c r="AN45" s="45"/>
      <c r="AO45" s="159">
        <f>SUM(AO39:AO44)</f>
        <v>2819622</v>
      </c>
      <c r="AQ45" s="159">
        <f>SUM(AQ39:AQ44)</f>
        <v>3293866</v>
      </c>
    </row>
    <row r="46" spans="1:43" ht="13.8" thickTop="1">
      <c r="A46" s="44" t="s">
        <v>168</v>
      </c>
      <c r="E46" s="30" t="s">
        <v>63</v>
      </c>
      <c r="G46" s="30" t="s">
        <v>63</v>
      </c>
      <c r="I46" s="30" t="s">
        <v>63</v>
      </c>
      <c r="K46" s="30" t="s">
        <v>63</v>
      </c>
      <c r="M46" s="30" t="s">
        <v>63</v>
      </c>
      <c r="O46" s="30" t="s">
        <v>63</v>
      </c>
      <c r="Q46" s="30" t="s">
        <v>63</v>
      </c>
      <c r="S46" s="30" t="s">
        <v>63</v>
      </c>
      <c r="U46" s="30" t="s">
        <v>63</v>
      </c>
      <c r="W46" s="30" t="s">
        <v>63</v>
      </c>
      <c r="Y46" s="30" t="s">
        <v>63</v>
      </c>
      <c r="AA46" s="30" t="s">
        <v>63</v>
      </c>
      <c r="AC46" s="30" t="s">
        <v>63</v>
      </c>
      <c r="AD46" s="30"/>
      <c r="AE46" s="30" t="s">
        <v>63</v>
      </c>
      <c r="AF46" s="30"/>
      <c r="AG46" s="30"/>
      <c r="AI46" s="30"/>
      <c r="AK46" s="30" t="s">
        <v>63</v>
      </c>
      <c r="AL46" s="30"/>
      <c r="AM46" s="30" t="s">
        <v>63</v>
      </c>
      <c r="AN46" s="30"/>
      <c r="AO46" s="30" t="s">
        <v>63</v>
      </c>
      <c r="AQ46" s="30"/>
    </row>
    <row r="47" spans="1:43">
      <c r="A47" s="4" t="s">
        <v>169</v>
      </c>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row>
    <row r="48" spans="1:43" ht="39.6">
      <c r="A48" s="117" t="s">
        <v>170</v>
      </c>
      <c r="E48" s="35">
        <v>1867</v>
      </c>
      <c r="G48" s="35">
        <v>1869</v>
      </c>
      <c r="I48" s="35">
        <v>1876</v>
      </c>
      <c r="K48" s="35">
        <v>1847</v>
      </c>
      <c r="M48" s="35">
        <v>1845</v>
      </c>
      <c r="O48" s="35">
        <v>1830</v>
      </c>
      <c r="Q48" s="35">
        <v>1825</v>
      </c>
      <c r="S48" s="35">
        <v>1823</v>
      </c>
      <c r="U48" s="35">
        <v>1831</v>
      </c>
      <c r="W48" s="35">
        <v>1807</v>
      </c>
      <c r="Y48" s="35">
        <v>1809</v>
      </c>
      <c r="AA48" s="35">
        <v>1789</v>
      </c>
      <c r="AC48" s="35">
        <v>1794</v>
      </c>
      <c r="AD48" s="30"/>
      <c r="AE48" s="35">
        <v>1776</v>
      </c>
      <c r="AF48" s="30"/>
      <c r="AG48" s="35">
        <v>1758</v>
      </c>
      <c r="AI48" s="35">
        <v>1740</v>
      </c>
      <c r="AK48" s="35">
        <v>1742</v>
      </c>
      <c r="AL48" s="30"/>
      <c r="AM48" s="35">
        <v>1735</v>
      </c>
      <c r="AN48" s="30"/>
      <c r="AO48" s="35">
        <v>1718</v>
      </c>
      <c r="AQ48" s="35">
        <v>1696</v>
      </c>
    </row>
    <row r="49" spans="1:43">
      <c r="A49" s="84" t="s">
        <v>171</v>
      </c>
      <c r="E49" s="30">
        <v>1630445</v>
      </c>
      <c r="G49" s="30">
        <v>1657756</v>
      </c>
      <c r="I49" s="30">
        <v>1690250</v>
      </c>
      <c r="K49" s="30">
        <v>1717165</v>
      </c>
      <c r="M49" s="30">
        <v>1693854</v>
      </c>
      <c r="O49" s="30">
        <v>1716895</v>
      </c>
      <c r="Q49" s="30">
        <v>1740271</v>
      </c>
      <c r="S49" s="30">
        <v>1777453</v>
      </c>
      <c r="U49" s="30">
        <v>1794779</v>
      </c>
      <c r="W49" s="30">
        <v>1831425</v>
      </c>
      <c r="Y49" s="30">
        <v>1856230</v>
      </c>
      <c r="AA49" s="30">
        <v>1883944</v>
      </c>
      <c r="AC49" s="30">
        <v>1879099</v>
      </c>
      <c r="AD49" s="30"/>
      <c r="AE49" s="30">
        <v>1900015</v>
      </c>
      <c r="AF49" s="30"/>
      <c r="AG49" s="30">
        <v>1922042</v>
      </c>
      <c r="AI49" s="30">
        <v>1945261</v>
      </c>
      <c r="AK49" s="30">
        <v>1941478</v>
      </c>
      <c r="AL49" s="30"/>
      <c r="AM49" s="30">
        <v>1964966</v>
      </c>
      <c r="AN49" s="30"/>
      <c r="AO49" s="30">
        <v>1991774</v>
      </c>
      <c r="AQ49" s="30">
        <v>2018985</v>
      </c>
    </row>
    <row r="50" spans="1:43">
      <c r="A50" s="36" t="s">
        <v>172</v>
      </c>
      <c r="E50" s="35">
        <v>678631</v>
      </c>
      <c r="G50" s="35">
        <v>748199</v>
      </c>
      <c r="I50" s="35">
        <v>830372</v>
      </c>
      <c r="K50" s="35">
        <v>732474</v>
      </c>
      <c r="M50" s="35">
        <v>729503</v>
      </c>
      <c r="O50" s="35">
        <v>702219</v>
      </c>
      <c r="Q50" s="35">
        <v>745172</v>
      </c>
      <c r="S50" s="35">
        <v>780007</v>
      </c>
      <c r="U50" s="35">
        <v>830846</v>
      </c>
      <c r="W50" s="35">
        <v>800964</v>
      </c>
      <c r="Y50" s="35">
        <v>893613</v>
      </c>
      <c r="AA50" s="35">
        <v>1085209</v>
      </c>
      <c r="AC50" s="35">
        <v>1144671</v>
      </c>
      <c r="AD50" s="30"/>
      <c r="AE50" s="35">
        <v>1176459</v>
      </c>
      <c r="AF50" s="30"/>
      <c r="AG50" s="35">
        <v>1207387</v>
      </c>
      <c r="AI50" s="35">
        <v>1236696</v>
      </c>
      <c r="AK50" s="35">
        <v>1274790</v>
      </c>
      <c r="AL50" s="30"/>
      <c r="AM50" s="35">
        <v>1347377</v>
      </c>
      <c r="AN50" s="30"/>
      <c r="AO50" s="35">
        <v>1373512</v>
      </c>
      <c r="AQ50" s="35">
        <v>1390164</v>
      </c>
    </row>
    <row r="51" spans="1:43">
      <c r="A51" s="84" t="s">
        <v>173</v>
      </c>
      <c r="E51" s="30">
        <v>-561319</v>
      </c>
      <c r="G51" s="30">
        <v>-568855</v>
      </c>
      <c r="I51" s="30">
        <v>-569612</v>
      </c>
      <c r="K51" s="30">
        <v>-554353</v>
      </c>
      <c r="M51" s="30">
        <v>-577808</v>
      </c>
      <c r="O51" s="30">
        <v>-670506</v>
      </c>
      <c r="Q51" s="30">
        <v>-755422</v>
      </c>
      <c r="S51" s="30">
        <v>-733125</v>
      </c>
      <c r="U51" s="30">
        <v>-702123</v>
      </c>
      <c r="W51" s="30">
        <v>-701332</v>
      </c>
      <c r="Y51" s="30">
        <v>-742199</v>
      </c>
      <c r="AA51" s="30">
        <v>-722550</v>
      </c>
      <c r="AC51" s="30">
        <v>-727194</v>
      </c>
      <c r="AD51" s="30"/>
      <c r="AE51" s="30">
        <v>-740491</v>
      </c>
      <c r="AF51" s="30"/>
      <c r="AG51" s="30">
        <v>-736494</v>
      </c>
      <c r="AI51" s="30">
        <v>-794086</v>
      </c>
      <c r="AK51" s="30">
        <v>-764949</v>
      </c>
      <c r="AL51" s="30"/>
      <c r="AM51" s="30">
        <v>-727467</v>
      </c>
      <c r="AN51" s="30"/>
      <c r="AO51" s="30">
        <v>-822474</v>
      </c>
      <c r="AQ51" s="30">
        <v>-861444</v>
      </c>
    </row>
    <row r="52" spans="1:43" ht="13.8" thickBot="1">
      <c r="A52" s="36" t="s">
        <v>174</v>
      </c>
      <c r="E52" s="35" t="s">
        <v>63</v>
      </c>
      <c r="G52" s="35" t="s">
        <v>63</v>
      </c>
      <c r="I52" s="35" t="s">
        <v>63</v>
      </c>
      <c r="K52" s="35" t="s">
        <v>63</v>
      </c>
      <c r="M52" s="35" t="s">
        <v>63</v>
      </c>
      <c r="O52" s="35" t="s">
        <v>63</v>
      </c>
      <c r="Q52" s="35" t="s">
        <v>63</v>
      </c>
      <c r="S52" s="35" t="s">
        <v>63</v>
      </c>
      <c r="U52" s="35" t="s">
        <v>63</v>
      </c>
      <c r="W52" s="35" t="s">
        <v>63</v>
      </c>
      <c r="Y52" s="35" t="s">
        <v>63</v>
      </c>
      <c r="AA52" s="35" t="s">
        <v>63</v>
      </c>
      <c r="AC52" s="35" t="s">
        <v>63</v>
      </c>
      <c r="AD52" s="30"/>
      <c r="AE52" s="35" t="s">
        <v>63</v>
      </c>
      <c r="AF52" s="30"/>
      <c r="AG52" s="35" t="s">
        <v>63</v>
      </c>
      <c r="AI52" s="35" t="s">
        <v>63</v>
      </c>
      <c r="AK52" s="35" t="s">
        <v>63</v>
      </c>
      <c r="AL52" s="30"/>
      <c r="AM52" s="35" t="s">
        <v>63</v>
      </c>
      <c r="AN52" s="30"/>
      <c r="AO52" s="35" t="s">
        <v>63</v>
      </c>
      <c r="AQ52" s="35" t="s">
        <v>63</v>
      </c>
    </row>
    <row r="53" spans="1:43">
      <c r="A53" s="4" t="s">
        <v>175</v>
      </c>
      <c r="E53" s="40">
        <v>1749624</v>
      </c>
      <c r="G53" s="40">
        <v>1838969</v>
      </c>
      <c r="I53" s="40">
        <v>1952886</v>
      </c>
      <c r="K53" s="40">
        <v>1897133</v>
      </c>
      <c r="M53" s="40">
        <v>1847394</v>
      </c>
      <c r="O53" s="40">
        <v>1750438</v>
      </c>
      <c r="Q53" s="40">
        <v>1731846</v>
      </c>
      <c r="S53" s="40">
        <v>1826158</v>
      </c>
      <c r="U53" s="40">
        <v>1925333</v>
      </c>
      <c r="W53" s="40">
        <v>1932864</v>
      </c>
      <c r="Y53" s="40">
        <f>SUM(Y48:Y52)</f>
        <v>2009453</v>
      </c>
      <c r="AA53" s="40">
        <f>SUM(AA48:AA52)</f>
        <v>2248392</v>
      </c>
      <c r="AC53" s="40">
        <f>SUM(AC48:AC52)</f>
        <v>2298370</v>
      </c>
      <c r="AD53" s="40"/>
      <c r="AE53" s="40">
        <f>SUM(AE48:AE52)</f>
        <v>2337759</v>
      </c>
      <c r="AF53" s="40"/>
      <c r="AG53" s="40">
        <f>SUM(AG48:AG52)</f>
        <v>2394693</v>
      </c>
      <c r="AI53" s="40">
        <f>SUM(AI48:AI52)</f>
        <v>2389611</v>
      </c>
      <c r="AK53" s="40">
        <f>SUM(AK48:AK52)</f>
        <v>2453061</v>
      </c>
      <c r="AL53" s="40"/>
      <c r="AM53" s="40">
        <f>SUM(AM48:AM52)</f>
        <v>2586611</v>
      </c>
      <c r="AN53" s="40"/>
      <c r="AO53" s="40">
        <f>SUM(AO48:AO52)</f>
        <v>2544530</v>
      </c>
      <c r="AQ53" s="40">
        <f>SUM(AQ48:AQ52)</f>
        <v>2549401</v>
      </c>
    </row>
    <row r="54" spans="1:43" ht="13.8" thickBot="1">
      <c r="A54" s="36" t="s">
        <v>176</v>
      </c>
      <c r="E54" s="35" t="s">
        <v>63</v>
      </c>
      <c r="G54" s="35" t="s">
        <v>63</v>
      </c>
      <c r="I54" s="35" t="s">
        <v>63</v>
      </c>
      <c r="K54" s="35" t="s">
        <v>63</v>
      </c>
      <c r="M54" s="35" t="s">
        <v>63</v>
      </c>
      <c r="O54" s="35" t="s">
        <v>63</v>
      </c>
      <c r="Q54" s="35" t="s">
        <v>63</v>
      </c>
      <c r="S54" s="35" t="s">
        <v>63</v>
      </c>
      <c r="U54" s="35" t="s">
        <v>63</v>
      </c>
      <c r="W54" s="35" t="s">
        <v>63</v>
      </c>
      <c r="Y54" s="35" t="s">
        <v>63</v>
      </c>
      <c r="AA54" s="35" t="s">
        <v>63</v>
      </c>
      <c r="AC54" s="35"/>
      <c r="AD54" s="30"/>
      <c r="AE54" s="35"/>
      <c r="AF54" s="30"/>
      <c r="AG54" s="35"/>
      <c r="AI54" s="35"/>
      <c r="AK54" s="35"/>
      <c r="AL54" s="30"/>
      <c r="AM54" s="35"/>
      <c r="AN54" s="30"/>
      <c r="AO54" s="35"/>
      <c r="AQ54" s="35"/>
    </row>
    <row r="55" spans="1:43">
      <c r="A55" s="4" t="s">
        <v>177</v>
      </c>
      <c r="E55" s="40">
        <v>1749624</v>
      </c>
      <c r="G55" s="40">
        <v>1838969</v>
      </c>
      <c r="I55" s="40">
        <v>1952886</v>
      </c>
      <c r="K55" s="40">
        <v>1897133</v>
      </c>
      <c r="M55" s="40">
        <v>1847394</v>
      </c>
      <c r="O55" s="40">
        <v>1750438</v>
      </c>
      <c r="Q55" s="40">
        <v>1731846</v>
      </c>
      <c r="S55" s="40">
        <v>1826158</v>
      </c>
      <c r="U55" s="40">
        <v>1925333</v>
      </c>
      <c r="W55" s="40">
        <v>1932864</v>
      </c>
      <c r="Y55" s="40">
        <f>SUM(Y53:Y54)</f>
        <v>2009453</v>
      </c>
      <c r="AA55" s="40">
        <f>SUM(AA53:AA54)</f>
        <v>2248392</v>
      </c>
      <c r="AC55" s="40">
        <f>SUM(AC53:AC54)</f>
        <v>2298370</v>
      </c>
      <c r="AD55" s="40"/>
      <c r="AE55" s="40">
        <f>SUM(AE53:AE54)</f>
        <v>2337759</v>
      </c>
      <c r="AF55" s="40"/>
      <c r="AG55" s="40">
        <f>SUM(AG53:AG54)</f>
        <v>2394693</v>
      </c>
      <c r="AI55" s="40">
        <f>SUM(AI53:AI54)</f>
        <v>2389611</v>
      </c>
      <c r="AK55" s="40">
        <f>SUM(AK53:AK54)</f>
        <v>2453061</v>
      </c>
      <c r="AL55" s="40"/>
      <c r="AM55" s="40">
        <f>SUM(AM53:AM54)</f>
        <v>2586611</v>
      </c>
      <c r="AN55" s="40"/>
      <c r="AO55" s="40">
        <f>SUM(AO53:AO54)</f>
        <v>2544530</v>
      </c>
      <c r="AQ55" s="40">
        <f>SUM(AQ53:AQ54)</f>
        <v>2549401</v>
      </c>
    </row>
    <row r="56" spans="1:43" ht="13.8" thickBot="1">
      <c r="A56" s="84"/>
      <c r="E56" s="30"/>
      <c r="G56" s="30"/>
      <c r="I56" s="30"/>
      <c r="K56" s="30"/>
      <c r="M56" s="30"/>
      <c r="O56" s="30"/>
      <c r="Q56" s="30"/>
      <c r="S56" s="30"/>
      <c r="U56" s="30"/>
      <c r="W56" s="30"/>
      <c r="Y56" s="30"/>
      <c r="AA56" s="30"/>
      <c r="AC56" s="30"/>
      <c r="AD56" s="30"/>
      <c r="AE56" s="30"/>
      <c r="AF56" s="30"/>
      <c r="AG56" s="30"/>
      <c r="AI56" s="30"/>
      <c r="AK56" s="30"/>
      <c r="AL56" s="30"/>
      <c r="AM56" s="30"/>
      <c r="AN56" s="30"/>
      <c r="AO56" s="30"/>
      <c r="AQ56" s="30"/>
    </row>
    <row r="57" spans="1:43" ht="13.8" thickBot="1">
      <c r="A57" s="5" t="s">
        <v>178</v>
      </c>
      <c r="C57" s="26" t="s">
        <v>46</v>
      </c>
      <c r="D57" s="26" t="s">
        <v>46</v>
      </c>
      <c r="E57" s="6">
        <v>4787924</v>
      </c>
      <c r="F57" s="26" t="s">
        <v>46</v>
      </c>
      <c r="G57" s="6">
        <v>4898591</v>
      </c>
      <c r="H57" s="26" t="s">
        <v>46</v>
      </c>
      <c r="I57" s="6">
        <v>5049131</v>
      </c>
      <c r="K57" s="6">
        <v>4975269</v>
      </c>
      <c r="L57" s="26" t="s">
        <v>46</v>
      </c>
      <c r="M57" s="6">
        <v>4971271</v>
      </c>
      <c r="N57" s="26" t="s">
        <v>46</v>
      </c>
      <c r="O57" s="6">
        <v>4540380</v>
      </c>
      <c r="P57" s="26" t="s">
        <v>46</v>
      </c>
      <c r="Q57" s="6">
        <v>4536672</v>
      </c>
      <c r="S57" s="6">
        <v>4588814</v>
      </c>
      <c r="U57" s="6">
        <v>4505845</v>
      </c>
      <c r="W57" s="6">
        <v>4482340</v>
      </c>
      <c r="Y57" s="6">
        <f>Y55+Y45</f>
        <v>4598773</v>
      </c>
      <c r="AA57" s="6">
        <f>AA55+AA45</f>
        <v>4805713</v>
      </c>
      <c r="AC57" s="6">
        <f>AC55+AC45</f>
        <v>4740642</v>
      </c>
      <c r="AD57" s="45"/>
      <c r="AE57" s="6">
        <f>AE55+AE45</f>
        <v>5178264.6899999995</v>
      </c>
      <c r="AF57" s="45"/>
      <c r="AG57" s="6">
        <f>AG55+AG45</f>
        <v>5325660</v>
      </c>
      <c r="AI57" s="6">
        <f>AI55+AI45</f>
        <v>4987152.5</v>
      </c>
      <c r="AK57" s="6">
        <f>AK55+AK45</f>
        <v>4894958</v>
      </c>
      <c r="AL57" s="45"/>
      <c r="AM57" s="6">
        <f>AM55+AM45</f>
        <v>5307680</v>
      </c>
      <c r="AN57" s="45"/>
      <c r="AO57" s="6">
        <f>AO55+AO45</f>
        <v>5364152</v>
      </c>
      <c r="AQ57" s="6">
        <f>AQ55+AQ45</f>
        <v>5843267</v>
      </c>
    </row>
    <row r="58" spans="1:43" ht="13.8" thickTop="1">
      <c r="E58" s="89"/>
      <c r="G58" s="89"/>
      <c r="I58" s="89"/>
      <c r="K58" s="89"/>
      <c r="M58" s="89"/>
      <c r="O58" s="89"/>
      <c r="Q58" s="89"/>
      <c r="S58" s="89"/>
      <c r="U58" s="89"/>
      <c r="W58" s="89"/>
      <c r="Y58" s="89"/>
      <c r="AA58" s="89"/>
      <c r="AC58" s="89"/>
      <c r="AD58" s="89"/>
      <c r="AE58" s="89"/>
      <c r="AF58" s="89"/>
      <c r="AG58" s="89"/>
      <c r="AI58" s="89"/>
      <c r="AK58" s="89"/>
      <c r="AL58" s="89"/>
      <c r="AM58" s="89"/>
      <c r="AN58" s="89"/>
      <c r="AO58" s="89"/>
      <c r="AQ58" s="89"/>
    </row>
  </sheetData>
  <phoneticPr fontId="7" type="noConversion"/>
  <hyperlinks>
    <hyperlink ref="AO2" location="'Contents '!A1" display="Back" xr:uid="{C1D60875-F485-43AB-B598-F89F162D892A}"/>
  </hyperlinks>
  <pageMargins left="0.7" right="0.7" top="0.75" bottom="0.75" header="0.3" footer="0.3"/>
  <pageSetup scale="25" orientation="landscape" r:id="rId1"/>
  <headerFooter alignWithMargins="0">
    <oddFooter>&amp;LGenpact Limited Q1 2010 Investor Factsheet&amp;R&amp;P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J71"/>
  <sheetViews>
    <sheetView showGridLines="0" view="pageBreakPreview" zoomScale="80" zoomScaleNormal="100" zoomScaleSheetLayoutView="80" workbookViewId="0">
      <pane xSplit="1" ySplit="7" topLeftCell="AM50" activePane="bottomRight" state="frozen"/>
      <selection pane="topRight" activeCell="BM3" sqref="BM3"/>
      <selection pane="bottomLeft" activeCell="BM3" sqref="BM3"/>
      <selection pane="bottomRight" activeCell="AV24" sqref="AV24"/>
    </sheetView>
  </sheetViews>
  <sheetFormatPr defaultColWidth="9.109375" defaultRowHeight="13.2" outlineLevelCol="1"/>
  <cols>
    <col min="1" max="1" width="60.44140625" style="26" customWidth="1"/>
    <col min="2" max="2" width="1.44140625" style="26" customWidth="1"/>
    <col min="3" max="3" width="1.44140625" style="26" customWidth="1" outlineLevel="1"/>
    <col min="4" max="4" width="1.44140625" style="26" customWidth="1"/>
    <col min="5" max="5" width="1.44140625" style="26" customWidth="1" outlineLevel="1"/>
    <col min="6" max="6" width="12.44140625" style="26" customWidth="1" outlineLevel="1"/>
    <col min="7" max="7" width="1.44140625" style="26" customWidth="1" outlineLevel="1"/>
    <col min="8" max="8" width="12.44140625" style="26" customWidth="1" outlineLevel="1"/>
    <col min="9" max="9" width="1.44140625" style="26" customWidth="1" outlineLevel="1"/>
    <col min="10" max="10" width="12.44140625" style="26" customWidth="1" outlineLevel="1"/>
    <col min="11" max="11" width="1.44140625" style="26" customWidth="1" outlineLevel="1"/>
    <col min="12" max="12" width="12.44140625" style="26" customWidth="1"/>
    <col min="13" max="13" width="1.44140625" style="26" customWidth="1"/>
    <col min="14" max="14" width="0.44140625" style="26" customWidth="1" outlineLevel="1"/>
    <col min="15" max="15" width="12.44140625" style="26" customWidth="1" outlineLevel="1"/>
    <col min="16" max="16" width="1.44140625" style="26" customWidth="1" outlineLevel="1"/>
    <col min="17" max="17" width="12.44140625" style="26" customWidth="1" outlineLevel="1"/>
    <col min="18" max="18" width="1.44140625" style="26" customWidth="1" outlineLevel="1"/>
    <col min="19" max="19" width="12.44140625" style="26" customWidth="1" outlineLevel="1"/>
    <col min="20" max="20" width="1.44140625" style="26" customWidth="1" outlineLevel="1"/>
    <col min="21" max="21" width="12.44140625" style="26" customWidth="1"/>
    <col min="22" max="22" width="1.44140625" style="26" customWidth="1"/>
    <col min="23" max="23" width="1.44140625" style="26" customWidth="1" outlineLevel="1"/>
    <col min="24" max="24" width="12.44140625" style="26" customWidth="1" outlineLevel="1"/>
    <col min="25" max="25" width="1.44140625" style="26" customWidth="1" outlineLevel="1"/>
    <col min="26" max="26" width="12.44140625" style="26" customWidth="1" outlineLevel="1"/>
    <col min="27" max="27" width="1.44140625" style="26" customWidth="1" outlineLevel="1"/>
    <col min="28" max="28" width="12.44140625" style="26" customWidth="1" outlineLevel="1"/>
    <col min="29" max="29" width="1.44140625" style="26" customWidth="1" outlineLevel="1"/>
    <col min="30" max="30" width="12.44140625" style="26" customWidth="1"/>
    <col min="31" max="31" width="1.44140625" style="26" customWidth="1"/>
    <col min="32" max="32" width="0.44140625" style="26" customWidth="1" outlineLevel="1"/>
    <col min="33" max="33" width="15.44140625" style="26" customWidth="1" outlineLevel="1"/>
    <col min="34" max="34" width="1.44140625" style="26" customWidth="1" outlineLevel="1"/>
    <col min="35" max="35" width="13.88671875" style="26" customWidth="1" outlineLevel="1"/>
    <col min="36" max="36" width="1.33203125" style="26" customWidth="1" outlineLevel="1"/>
    <col min="37" max="37" width="13.88671875" style="26" customWidth="1" outlineLevel="1"/>
    <col min="38" max="38" width="1.44140625" style="26" customWidth="1" outlineLevel="1"/>
    <col min="39" max="39" width="12.44140625" style="26" customWidth="1"/>
    <col min="40" max="40" width="1.33203125" style="26" customWidth="1"/>
    <col min="41" max="41" width="1.33203125" style="26" hidden="1" customWidth="1" outlineLevel="1"/>
    <col min="42" max="42" width="13.88671875" style="26" customWidth="1" outlineLevel="1"/>
    <col min="43" max="43" width="1.44140625" style="26" customWidth="1"/>
    <col min="44" max="44" width="13.88671875" style="26" customWidth="1" outlineLevel="1"/>
    <col min="45" max="45" width="0.6640625" style="26" customWidth="1"/>
    <col min="46" max="46" width="13.88671875" style="26" customWidth="1" outlineLevel="1"/>
    <col min="47" max="47" width="1.44140625" style="26" customWidth="1" outlineLevel="1"/>
    <col min="48" max="48" width="12.44140625" style="26" customWidth="1"/>
    <col min="49" max="50" width="9.109375" style="26"/>
    <col min="51" max="51" width="12.33203125" style="26" bestFit="1" customWidth="1"/>
    <col min="52" max="16384" width="9.109375" style="26"/>
  </cols>
  <sheetData>
    <row r="1" spans="1:48">
      <c r="A1" s="7" t="s">
        <v>10</v>
      </c>
    </row>
    <row r="2" spans="1:48">
      <c r="A2" s="129" t="s">
        <v>179</v>
      </c>
      <c r="B2" s="31"/>
      <c r="AJ2" s="203"/>
      <c r="AK2" s="38"/>
      <c r="AM2" s="208"/>
      <c r="AO2" s="203"/>
      <c r="AP2" s="38"/>
      <c r="AR2" s="38"/>
      <c r="AT2" s="38"/>
      <c r="AV2" s="208" t="s">
        <v>12</v>
      </c>
    </row>
    <row r="3" spans="1:48">
      <c r="A3" s="129" t="s">
        <v>180</v>
      </c>
    </row>
    <row r="4" spans="1:48">
      <c r="A4" s="231"/>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R4" s="55"/>
      <c r="AT4" s="55"/>
      <c r="AU4" s="55"/>
      <c r="AV4" s="55"/>
    </row>
    <row r="5" spans="1:48">
      <c r="A5" s="8" t="s">
        <v>181</v>
      </c>
      <c r="L5" s="255"/>
      <c r="U5" s="255"/>
      <c r="AD5" s="255"/>
      <c r="AM5" s="255"/>
      <c r="AV5" s="255"/>
    </row>
    <row r="6" spans="1:48" ht="13.8" thickBot="1">
      <c r="A6" s="232"/>
    </row>
    <row r="7" spans="1:48" ht="52.8">
      <c r="A7" s="99"/>
      <c r="B7" s="53"/>
      <c r="C7" s="53"/>
      <c r="D7" s="53"/>
      <c r="E7" s="53"/>
      <c r="F7" s="181" t="s">
        <v>182</v>
      </c>
      <c r="G7" s="53"/>
      <c r="H7" s="181" t="s">
        <v>183</v>
      </c>
      <c r="I7" s="53"/>
      <c r="J7" s="181" t="s">
        <v>184</v>
      </c>
      <c r="K7" s="53"/>
      <c r="L7" s="182" t="s">
        <v>115</v>
      </c>
      <c r="M7" s="53"/>
      <c r="N7" s="53"/>
      <c r="O7" s="181" t="s">
        <v>185</v>
      </c>
      <c r="P7" s="53"/>
      <c r="Q7" s="181" t="s">
        <v>186</v>
      </c>
      <c r="R7" s="53"/>
      <c r="S7" s="181" t="s">
        <v>187</v>
      </c>
      <c r="T7" s="53"/>
      <c r="U7" s="182" t="s">
        <v>119</v>
      </c>
      <c r="V7" s="53"/>
      <c r="W7" s="53"/>
      <c r="X7" s="181" t="s">
        <v>188</v>
      </c>
      <c r="Y7" s="53"/>
      <c r="Z7" s="181" t="s">
        <v>189</v>
      </c>
      <c r="AA7" s="53"/>
      <c r="AB7" s="181" t="s">
        <v>190</v>
      </c>
      <c r="AC7" s="53"/>
      <c r="AD7" s="182" t="s">
        <v>123</v>
      </c>
      <c r="AE7" s="53"/>
      <c r="AF7" s="53"/>
      <c r="AG7" s="181" t="s">
        <v>191</v>
      </c>
      <c r="AH7" s="53"/>
      <c r="AI7" s="181" t="s">
        <v>192</v>
      </c>
      <c r="AJ7" s="52"/>
      <c r="AK7" s="181" t="s">
        <v>193</v>
      </c>
      <c r="AL7" s="53"/>
      <c r="AM7" s="182" t="s">
        <v>127</v>
      </c>
      <c r="AN7" s="53"/>
      <c r="AO7" s="52"/>
      <c r="AP7" s="181" t="s">
        <v>194</v>
      </c>
      <c r="AR7" s="181" t="s">
        <v>195</v>
      </c>
      <c r="AT7" s="181" t="s">
        <v>196</v>
      </c>
      <c r="AU7" s="53"/>
      <c r="AV7" s="182" t="s">
        <v>131</v>
      </c>
    </row>
    <row r="8" spans="1:48">
      <c r="A8" s="10" t="s">
        <v>197</v>
      </c>
      <c r="B8" s="161"/>
      <c r="C8" s="161"/>
      <c r="D8" s="161"/>
      <c r="E8" s="161"/>
      <c r="F8" s="68"/>
      <c r="G8" s="161"/>
      <c r="H8" s="68"/>
      <c r="I8" s="161"/>
      <c r="J8" s="68"/>
      <c r="K8" s="161"/>
      <c r="L8" s="68"/>
      <c r="M8" s="161"/>
      <c r="N8" s="161"/>
      <c r="O8" s="68"/>
      <c r="P8" s="161"/>
      <c r="Q8" s="68"/>
      <c r="R8" s="161"/>
      <c r="S8" s="68"/>
      <c r="T8" s="161"/>
      <c r="U8" s="68"/>
      <c r="V8" s="161"/>
      <c r="W8" s="161"/>
      <c r="X8" s="68"/>
      <c r="Y8" s="161"/>
      <c r="Z8" s="68"/>
      <c r="AA8" s="161"/>
      <c r="AB8" s="68"/>
      <c r="AC8" s="161"/>
      <c r="AD8" s="68"/>
      <c r="AE8" s="161"/>
      <c r="AF8" s="161"/>
      <c r="AG8" s="68"/>
      <c r="AH8" s="161"/>
      <c r="AI8" s="68"/>
      <c r="AJ8" s="68"/>
      <c r="AK8" s="68"/>
      <c r="AL8" s="161"/>
      <c r="AM8" s="68"/>
      <c r="AN8" s="161"/>
      <c r="AO8" s="68"/>
      <c r="AP8" s="68"/>
      <c r="AR8" s="68"/>
      <c r="AT8" s="68"/>
      <c r="AU8" s="161"/>
      <c r="AV8" s="68"/>
    </row>
    <row r="9" spans="1:48" ht="26.4">
      <c r="A9" s="43" t="s">
        <v>198</v>
      </c>
      <c r="B9" s="63"/>
      <c r="C9" s="63"/>
      <c r="D9" s="63"/>
      <c r="E9" s="63" t="s">
        <v>46</v>
      </c>
      <c r="F9" s="183">
        <v>91273.04642817899</v>
      </c>
      <c r="G9" s="63" t="s">
        <v>46</v>
      </c>
      <c r="H9" s="183">
        <v>193977.405101123</v>
      </c>
      <c r="I9" s="63" t="s">
        <v>46</v>
      </c>
      <c r="J9" s="183">
        <v>296362.89315305499</v>
      </c>
      <c r="K9" s="63" t="s">
        <v>46</v>
      </c>
      <c r="L9" s="183">
        <v>369447.89315305499</v>
      </c>
      <c r="M9" s="63"/>
      <c r="N9" s="63" t="s">
        <v>46</v>
      </c>
      <c r="O9" s="183">
        <v>96179</v>
      </c>
      <c r="P9" s="63" t="s">
        <v>46</v>
      </c>
      <c r="Q9" s="183">
        <v>167849</v>
      </c>
      <c r="R9" s="63" t="s">
        <v>46</v>
      </c>
      <c r="S9" s="183">
        <v>263692</v>
      </c>
      <c r="T9" s="63" t="s">
        <v>46</v>
      </c>
      <c r="U9" s="183">
        <v>353404</v>
      </c>
      <c r="V9" s="63"/>
      <c r="W9" s="63" t="s">
        <v>46</v>
      </c>
      <c r="X9" s="183">
        <v>106101</v>
      </c>
      <c r="Y9" s="63" t="s">
        <v>46</v>
      </c>
      <c r="Z9" s="183">
        <v>222353.12253142399</v>
      </c>
      <c r="AA9" s="63" t="s">
        <v>46</v>
      </c>
      <c r="AB9" s="183">
        <v>339946</v>
      </c>
      <c r="AC9" s="63"/>
      <c r="AD9" s="183">
        <v>631255</v>
      </c>
      <c r="AE9" s="63"/>
      <c r="AF9" s="63" t="s">
        <v>46</v>
      </c>
      <c r="AG9" s="183">
        <v>116947.36185793699</v>
      </c>
      <c r="AH9" s="63" t="s">
        <v>46</v>
      </c>
      <c r="AI9" s="183">
        <v>238936.66789906099</v>
      </c>
      <c r="AJ9" s="63"/>
      <c r="AK9" s="183">
        <v>371755</v>
      </c>
      <c r="AL9" s="63"/>
      <c r="AM9" s="183">
        <v>513670</v>
      </c>
      <c r="AN9" s="63"/>
      <c r="AO9" s="63"/>
      <c r="AP9" s="183">
        <v>130853</v>
      </c>
      <c r="AR9" s="183">
        <v>263569</v>
      </c>
      <c r="AT9" s="183">
        <v>409400</v>
      </c>
      <c r="AU9" s="63"/>
      <c r="AV9" s="183">
        <v>552494.3260884136</v>
      </c>
    </row>
    <row r="10" spans="1:48">
      <c r="A10" s="10"/>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R10" s="63"/>
      <c r="AT10" s="63"/>
      <c r="AU10" s="63"/>
      <c r="AV10" s="63"/>
    </row>
    <row r="11" spans="1:48" ht="26.4">
      <c r="A11" s="37" t="s">
        <v>199</v>
      </c>
      <c r="B11" s="68"/>
      <c r="C11" s="68"/>
      <c r="D11" s="68"/>
      <c r="E11" s="68"/>
      <c r="F11" s="64"/>
      <c r="G11" s="68"/>
      <c r="H11" s="64"/>
      <c r="I11" s="68"/>
      <c r="J11" s="64"/>
      <c r="K11" s="68"/>
      <c r="L11" s="64"/>
      <c r="M11" s="68"/>
      <c r="N11" s="68"/>
      <c r="O11" s="64"/>
      <c r="P11" s="68"/>
      <c r="Q11" s="64"/>
      <c r="R11" s="68"/>
      <c r="S11" s="64"/>
      <c r="T11" s="68"/>
      <c r="U11" s="64"/>
      <c r="V11" s="68"/>
      <c r="W11" s="68"/>
      <c r="X11" s="64"/>
      <c r="Y11" s="68"/>
      <c r="Z11" s="64"/>
      <c r="AA11" s="68"/>
      <c r="AB11" s="64"/>
      <c r="AC11" s="68"/>
      <c r="AD11" s="64"/>
      <c r="AE11" s="68"/>
      <c r="AF11" s="68"/>
      <c r="AG11" s="64"/>
      <c r="AH11" s="68"/>
      <c r="AI11" s="64"/>
      <c r="AJ11" s="62"/>
      <c r="AK11" s="64"/>
      <c r="AL11" s="68"/>
      <c r="AM11" s="64"/>
      <c r="AN11" s="68"/>
      <c r="AO11" s="62"/>
      <c r="AP11" s="64"/>
      <c r="AR11" s="64"/>
      <c r="AT11" s="64"/>
      <c r="AU11" s="68"/>
      <c r="AV11" s="64"/>
    </row>
    <row r="12" spans="1:48">
      <c r="A12" s="50" t="s">
        <v>200</v>
      </c>
      <c r="B12" s="29"/>
      <c r="C12" s="29"/>
      <c r="D12" s="29"/>
      <c r="E12" s="29"/>
      <c r="F12" s="153">
        <v>28953</v>
      </c>
      <c r="G12" s="29"/>
      <c r="H12" s="153">
        <v>55824</v>
      </c>
      <c r="I12" s="29"/>
      <c r="J12" s="153">
        <v>82344</v>
      </c>
      <c r="K12" s="29"/>
      <c r="L12" s="65">
        <v>109124</v>
      </c>
      <c r="M12" s="29"/>
      <c r="N12" s="29"/>
      <c r="O12" s="66">
        <v>24847</v>
      </c>
      <c r="P12" s="29"/>
      <c r="Q12" s="66">
        <v>47869</v>
      </c>
      <c r="R12" s="29"/>
      <c r="S12" s="66">
        <v>68169</v>
      </c>
      <c r="T12" s="29"/>
      <c r="U12" s="66">
        <v>86849</v>
      </c>
      <c r="V12" s="29"/>
      <c r="W12" s="29"/>
      <c r="X12" s="66">
        <v>18757</v>
      </c>
      <c r="Y12" s="29"/>
      <c r="Z12" s="66">
        <v>36845</v>
      </c>
      <c r="AA12" s="29"/>
      <c r="AB12" s="66">
        <v>54410</v>
      </c>
      <c r="AC12" s="29"/>
      <c r="AD12" s="66">
        <v>72530</v>
      </c>
      <c r="AE12" s="29"/>
      <c r="AF12" s="29"/>
      <c r="AG12" s="66">
        <v>17280</v>
      </c>
      <c r="AH12" s="29"/>
      <c r="AI12" s="66">
        <v>34542</v>
      </c>
      <c r="AJ12" s="62"/>
      <c r="AK12" s="66">
        <v>51830</v>
      </c>
      <c r="AL12" s="29"/>
      <c r="AM12" s="66">
        <v>69778</v>
      </c>
      <c r="AN12" s="29"/>
      <c r="AO12" s="62"/>
      <c r="AP12" s="66">
        <v>16892</v>
      </c>
      <c r="AR12" s="66">
        <v>34089</v>
      </c>
      <c r="AT12" s="66">
        <v>52004</v>
      </c>
      <c r="AU12" s="29"/>
      <c r="AV12" s="66">
        <v>70667</v>
      </c>
    </row>
    <row r="13" spans="1:48" ht="26.4">
      <c r="A13" s="81" t="s">
        <v>201</v>
      </c>
      <c r="B13" s="68"/>
      <c r="C13" s="68"/>
      <c r="D13" s="68"/>
      <c r="E13" s="68"/>
      <c r="F13" s="67">
        <v>557</v>
      </c>
      <c r="G13" s="68"/>
      <c r="H13" s="67">
        <v>1260</v>
      </c>
      <c r="I13" s="68"/>
      <c r="J13" s="67">
        <v>1969</v>
      </c>
      <c r="K13" s="68"/>
      <c r="L13" s="67">
        <v>2678</v>
      </c>
      <c r="M13" s="68"/>
      <c r="N13" s="68"/>
      <c r="O13" s="64">
        <v>690</v>
      </c>
      <c r="P13" s="68"/>
      <c r="Q13" s="64">
        <v>1256</v>
      </c>
      <c r="R13" s="68"/>
      <c r="S13" s="64">
        <v>1825</v>
      </c>
      <c r="T13" s="68"/>
      <c r="U13" s="64">
        <v>2376</v>
      </c>
      <c r="V13" s="68"/>
      <c r="W13" s="68"/>
      <c r="X13" s="64">
        <v>487</v>
      </c>
      <c r="Y13" s="68"/>
      <c r="Z13" s="64">
        <v>978</v>
      </c>
      <c r="AA13" s="68"/>
      <c r="AB13" s="64">
        <v>1473</v>
      </c>
      <c r="AC13" s="68"/>
      <c r="AD13" s="64">
        <v>1967</v>
      </c>
      <c r="AE13" s="68"/>
      <c r="AF13" s="68"/>
      <c r="AG13" s="64">
        <v>488</v>
      </c>
      <c r="AH13" s="68"/>
      <c r="AI13" s="64">
        <v>1037</v>
      </c>
      <c r="AJ13" s="62"/>
      <c r="AK13" s="64">
        <v>1749</v>
      </c>
      <c r="AL13" s="68"/>
      <c r="AM13" s="64">
        <v>2412</v>
      </c>
      <c r="AN13" s="68"/>
      <c r="AO13" s="62"/>
      <c r="AP13" s="64">
        <v>550</v>
      </c>
      <c r="AR13" s="64">
        <v>1105</v>
      </c>
      <c r="AT13" s="64">
        <v>1665</v>
      </c>
      <c r="AU13" s="68"/>
      <c r="AV13" s="64">
        <v>2331</v>
      </c>
    </row>
    <row r="14" spans="1:48">
      <c r="A14" s="50" t="s">
        <v>50</v>
      </c>
      <c r="B14" s="29"/>
      <c r="C14" s="29"/>
      <c r="D14" s="29"/>
      <c r="E14" s="29"/>
      <c r="F14" s="65">
        <v>16176</v>
      </c>
      <c r="G14" s="29"/>
      <c r="H14" s="65">
        <v>30726</v>
      </c>
      <c r="I14" s="29"/>
      <c r="J14" s="65">
        <v>44624</v>
      </c>
      <c r="K14" s="29"/>
      <c r="L14" s="65">
        <v>58448</v>
      </c>
      <c r="M14" s="29"/>
      <c r="N14" s="29"/>
      <c r="O14" s="66">
        <v>11306</v>
      </c>
      <c r="P14" s="29"/>
      <c r="Q14" s="66">
        <v>22201</v>
      </c>
      <c r="R14" s="29"/>
      <c r="S14" s="62">
        <v>32805</v>
      </c>
      <c r="T14" s="29"/>
      <c r="U14" s="66">
        <v>42667</v>
      </c>
      <c r="V14" s="29"/>
      <c r="W14" s="29"/>
      <c r="X14" s="66">
        <v>8255</v>
      </c>
      <c r="Y14" s="29"/>
      <c r="Z14" s="66">
        <v>16512</v>
      </c>
      <c r="AA14" s="29"/>
      <c r="AB14" s="66">
        <v>24009</v>
      </c>
      <c r="AC14" s="29"/>
      <c r="AD14" s="66">
        <v>31463</v>
      </c>
      <c r="AE14" s="29"/>
      <c r="AF14" s="29"/>
      <c r="AG14" s="66">
        <v>6927</v>
      </c>
      <c r="AH14" s="29"/>
      <c r="AI14" s="66">
        <v>13485</v>
      </c>
      <c r="AJ14" s="62"/>
      <c r="AK14" s="66">
        <v>19980</v>
      </c>
      <c r="AL14" s="29"/>
      <c r="AM14" s="66">
        <v>26476</v>
      </c>
      <c r="AN14" s="29"/>
      <c r="AO14" s="62"/>
      <c r="AP14" s="66">
        <v>4320</v>
      </c>
      <c r="AR14" s="66">
        <v>8637</v>
      </c>
      <c r="AT14" s="66">
        <v>16922</v>
      </c>
      <c r="AU14" s="29"/>
      <c r="AV14" s="66">
        <v>24292</v>
      </c>
    </row>
    <row r="15" spans="1:48">
      <c r="A15" s="81" t="s">
        <v>202</v>
      </c>
      <c r="B15" s="68"/>
      <c r="C15" s="68"/>
      <c r="D15" s="68"/>
      <c r="E15" s="68"/>
      <c r="F15" s="64">
        <v>836.25235199674194</v>
      </c>
      <c r="G15" s="68"/>
      <c r="H15" s="64">
        <v>915</v>
      </c>
      <c r="I15" s="68"/>
      <c r="J15" s="64">
        <v>915</v>
      </c>
      <c r="K15" s="68"/>
      <c r="L15" s="64">
        <v>915</v>
      </c>
      <c r="M15" s="68"/>
      <c r="N15" s="68"/>
      <c r="O15" s="64" t="s">
        <v>63</v>
      </c>
      <c r="P15" s="68"/>
      <c r="Q15" s="64">
        <v>1377</v>
      </c>
      <c r="R15" s="68"/>
      <c r="S15" s="64">
        <v>22803</v>
      </c>
      <c r="T15" s="68"/>
      <c r="U15" s="64">
        <v>1377</v>
      </c>
      <c r="V15" s="68"/>
      <c r="W15" s="68"/>
      <c r="X15" s="112">
        <v>802</v>
      </c>
      <c r="Y15" s="68"/>
      <c r="Z15" s="112" t="s">
        <v>63</v>
      </c>
      <c r="AA15" s="68"/>
      <c r="AB15" s="112" t="s">
        <v>63</v>
      </c>
      <c r="AC15" s="68"/>
      <c r="AD15" s="64" t="s">
        <v>63</v>
      </c>
      <c r="AE15" s="68"/>
      <c r="AF15" s="68"/>
      <c r="AG15" s="112" t="s">
        <v>63</v>
      </c>
      <c r="AH15" s="68"/>
      <c r="AI15" s="112" t="s">
        <v>63</v>
      </c>
      <c r="AJ15" s="62"/>
      <c r="AK15" s="112" t="s">
        <v>63</v>
      </c>
      <c r="AL15" s="68"/>
      <c r="AM15" s="64" t="s">
        <v>63</v>
      </c>
      <c r="AN15" s="68"/>
      <c r="AO15" s="62"/>
      <c r="AP15" s="112" t="s">
        <v>63</v>
      </c>
      <c r="AR15" s="112"/>
      <c r="AT15" s="112">
        <v>710</v>
      </c>
      <c r="AU15" s="68"/>
      <c r="AV15" s="64">
        <v>2424</v>
      </c>
    </row>
    <row r="16" spans="1:48">
      <c r="A16" s="50" t="s">
        <v>203</v>
      </c>
      <c r="B16" s="68"/>
      <c r="C16" s="68"/>
      <c r="D16" s="68"/>
      <c r="E16" s="68"/>
      <c r="F16" s="62">
        <v>727</v>
      </c>
      <c r="G16" s="68"/>
      <c r="H16" s="62">
        <v>2208</v>
      </c>
      <c r="I16" s="68"/>
      <c r="J16" s="62">
        <v>2412</v>
      </c>
      <c r="K16" s="68"/>
      <c r="L16" s="62">
        <v>1487</v>
      </c>
      <c r="M16" s="68"/>
      <c r="N16" s="68"/>
      <c r="O16" s="62">
        <v>-463</v>
      </c>
      <c r="P16" s="68"/>
      <c r="Q16" s="62">
        <v>482</v>
      </c>
      <c r="R16" s="68"/>
      <c r="S16" s="62">
        <v>1045</v>
      </c>
      <c r="T16" s="68"/>
      <c r="U16" s="62">
        <v>1583</v>
      </c>
      <c r="V16" s="68"/>
      <c r="W16" s="68"/>
      <c r="X16" s="62">
        <v>3324</v>
      </c>
      <c r="Y16" s="68"/>
      <c r="Z16" s="62">
        <v>6521</v>
      </c>
      <c r="AA16" s="68"/>
      <c r="AB16" s="62">
        <v>5081</v>
      </c>
      <c r="AC16" s="68"/>
      <c r="AD16" s="62">
        <v>3979</v>
      </c>
      <c r="AE16" s="68"/>
      <c r="AF16" s="68"/>
      <c r="AG16" s="62">
        <v>10897</v>
      </c>
      <c r="AH16" s="68"/>
      <c r="AI16" s="62">
        <v>12638</v>
      </c>
      <c r="AJ16" s="62"/>
      <c r="AK16" s="62">
        <v>12395</v>
      </c>
      <c r="AL16" s="68"/>
      <c r="AM16" s="62">
        <v>13806</v>
      </c>
      <c r="AN16" s="68"/>
      <c r="AO16" s="62"/>
      <c r="AP16" s="62">
        <v>7294</v>
      </c>
      <c r="AR16" s="62">
        <v>18363</v>
      </c>
      <c r="AT16" s="62">
        <v>18208</v>
      </c>
      <c r="AU16" s="68"/>
      <c r="AV16" s="62">
        <v>20532</v>
      </c>
    </row>
    <row r="17" spans="1:140" s="142" customFormat="1" ht="13.5" customHeight="1">
      <c r="A17" s="143" t="s">
        <v>204</v>
      </c>
      <c r="B17" s="29"/>
      <c r="C17" s="29"/>
      <c r="D17" s="29"/>
      <c r="E17" s="29"/>
      <c r="F17" s="112">
        <v>-3127</v>
      </c>
      <c r="G17" s="29"/>
      <c r="H17" s="112">
        <v>-5614</v>
      </c>
      <c r="I17" s="29"/>
      <c r="J17" s="112">
        <v>-4252</v>
      </c>
      <c r="K17" s="29"/>
      <c r="L17" s="112">
        <v>-8304</v>
      </c>
      <c r="M17" s="29"/>
      <c r="N17" s="29"/>
      <c r="O17" s="112">
        <v>-4599</v>
      </c>
      <c r="P17" s="29"/>
      <c r="Q17" s="112">
        <v>-3685</v>
      </c>
      <c r="R17" s="29"/>
      <c r="S17" s="112">
        <v>2150</v>
      </c>
      <c r="T17" s="29"/>
      <c r="U17" s="112">
        <v>525</v>
      </c>
      <c r="V17" s="29"/>
      <c r="W17" s="29"/>
      <c r="X17" s="112">
        <v>-2994</v>
      </c>
      <c r="Y17" s="29"/>
      <c r="Z17" s="112">
        <v>-2249</v>
      </c>
      <c r="AA17" s="29"/>
      <c r="AB17" s="112">
        <v>1283</v>
      </c>
      <c r="AC17" s="29"/>
      <c r="AD17" s="112">
        <v>-1061</v>
      </c>
      <c r="AE17" s="29"/>
      <c r="AF17" s="29"/>
      <c r="AG17" s="112">
        <v>-6700</v>
      </c>
      <c r="AH17" s="29"/>
      <c r="AI17" s="112">
        <v>-7214</v>
      </c>
      <c r="AJ17" s="62"/>
      <c r="AK17" s="112">
        <v>-7909</v>
      </c>
      <c r="AL17" s="29"/>
      <c r="AM17" s="112">
        <v>-11354</v>
      </c>
      <c r="AN17" s="29"/>
      <c r="AO17" s="62"/>
      <c r="AP17" s="112">
        <v>3207</v>
      </c>
      <c r="AQ17" s="26"/>
      <c r="AR17" s="112">
        <v>3068</v>
      </c>
      <c r="AS17" s="26"/>
      <c r="AT17" s="112">
        <v>4000</v>
      </c>
      <c r="AU17" s="29"/>
      <c r="AV17" s="112">
        <v>4366</v>
      </c>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row>
    <row r="18" spans="1:140" ht="13.5" customHeight="1">
      <c r="A18" s="50" t="s">
        <v>59</v>
      </c>
      <c r="B18" s="68"/>
      <c r="C18" s="68"/>
      <c r="D18" s="68"/>
      <c r="E18" s="68"/>
      <c r="F18" s="62" t="s">
        <v>63</v>
      </c>
      <c r="G18" s="68"/>
      <c r="H18" s="62" t="s">
        <v>63</v>
      </c>
      <c r="I18" s="68"/>
      <c r="J18" s="62" t="s">
        <v>63</v>
      </c>
      <c r="K18" s="68"/>
      <c r="L18" s="62" t="s">
        <v>63</v>
      </c>
      <c r="M18" s="68"/>
      <c r="N18" s="68"/>
      <c r="O18" s="62" t="s">
        <v>63</v>
      </c>
      <c r="P18" s="68"/>
      <c r="Q18" s="62" t="s">
        <v>63</v>
      </c>
      <c r="R18" s="68"/>
      <c r="S18" s="62" t="s">
        <v>63</v>
      </c>
      <c r="T18" s="68"/>
      <c r="U18" s="62" t="s">
        <v>63</v>
      </c>
      <c r="V18" s="68"/>
      <c r="W18" s="68"/>
      <c r="X18" s="62" t="s">
        <v>63</v>
      </c>
      <c r="Y18" s="68"/>
      <c r="Z18" s="62" t="s">
        <v>63</v>
      </c>
      <c r="AA18" s="68"/>
      <c r="AB18" s="62" t="s">
        <v>63</v>
      </c>
      <c r="AC18" s="68"/>
      <c r="AD18" s="62" t="s">
        <v>63</v>
      </c>
      <c r="AE18" s="68"/>
      <c r="AF18" s="68"/>
      <c r="AG18" s="62" t="s">
        <v>63</v>
      </c>
      <c r="AH18" s="68"/>
      <c r="AI18" s="62" t="s">
        <v>63</v>
      </c>
      <c r="AJ18" s="62"/>
      <c r="AK18" s="62" t="s">
        <v>63</v>
      </c>
      <c r="AL18" s="68"/>
      <c r="AM18" s="62" t="s">
        <v>63</v>
      </c>
      <c r="AN18" s="68"/>
      <c r="AO18" s="62"/>
      <c r="AP18" s="62" t="s">
        <v>63</v>
      </c>
      <c r="AR18" s="62"/>
      <c r="AT18" s="62"/>
      <c r="AU18" s="68"/>
      <c r="AV18" s="62"/>
    </row>
    <row r="19" spans="1:140" s="142" customFormat="1">
      <c r="A19" s="143" t="s">
        <v>205</v>
      </c>
      <c r="B19" s="29"/>
      <c r="C19" s="29"/>
      <c r="D19" s="29"/>
      <c r="E19" s="29"/>
      <c r="F19" s="112">
        <v>17430</v>
      </c>
      <c r="G19" s="29"/>
      <c r="H19" s="112">
        <v>37119</v>
      </c>
      <c r="I19" s="29"/>
      <c r="J19" s="112">
        <v>58604</v>
      </c>
      <c r="K19" s="29"/>
      <c r="L19" s="112">
        <v>81968</v>
      </c>
      <c r="M19" s="29"/>
      <c r="N19" s="29"/>
      <c r="O19" s="112">
        <v>15250</v>
      </c>
      <c r="P19" s="29"/>
      <c r="Q19" s="112">
        <v>35692</v>
      </c>
      <c r="R19" s="29"/>
      <c r="S19" s="112">
        <v>54894</v>
      </c>
      <c r="T19" s="29"/>
      <c r="U19" s="112">
        <v>77373</v>
      </c>
      <c r="V19" s="29"/>
      <c r="W19" s="29"/>
      <c r="X19" s="112">
        <v>19704</v>
      </c>
      <c r="Y19" s="29"/>
      <c r="Z19" s="112">
        <v>41536</v>
      </c>
      <c r="AA19" s="29"/>
      <c r="AB19" s="112">
        <v>63850</v>
      </c>
      <c r="AC19" s="29"/>
      <c r="AD19" s="112">
        <v>88576</v>
      </c>
      <c r="AE19" s="29"/>
      <c r="AF19" s="29"/>
      <c r="AG19" s="112">
        <v>9181</v>
      </c>
      <c r="AH19" s="29"/>
      <c r="AI19" s="112">
        <v>27550</v>
      </c>
      <c r="AJ19" s="62"/>
      <c r="AK19" s="112">
        <v>47276</v>
      </c>
      <c r="AL19" s="29"/>
      <c r="AM19" s="112">
        <v>66383</v>
      </c>
      <c r="AN19" s="29"/>
      <c r="AO19" s="62"/>
      <c r="AP19" s="112">
        <v>20036</v>
      </c>
      <c r="AQ19" s="26"/>
      <c r="AR19" s="112">
        <v>41834</v>
      </c>
      <c r="AS19" s="26"/>
      <c r="AT19" s="112">
        <v>64055</v>
      </c>
      <c r="AU19" s="29"/>
      <c r="AV19" s="112">
        <v>89616</v>
      </c>
      <c r="AW19" s="72"/>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row>
    <row r="20" spans="1:140">
      <c r="A20" s="50" t="s">
        <v>206</v>
      </c>
      <c r="B20" s="68"/>
      <c r="C20" s="68"/>
      <c r="D20" s="68"/>
      <c r="E20" s="68"/>
      <c r="F20" s="62">
        <v>31</v>
      </c>
      <c r="G20" s="68"/>
      <c r="H20" s="62">
        <v>-2792</v>
      </c>
      <c r="I20" s="68"/>
      <c r="J20" s="62">
        <v>-6236</v>
      </c>
      <c r="K20" s="68"/>
      <c r="L20" s="62">
        <v>-9263</v>
      </c>
      <c r="M20" s="68"/>
      <c r="N20" s="68"/>
      <c r="O20" s="62">
        <v>4914</v>
      </c>
      <c r="P20" s="68"/>
      <c r="Q20" s="62">
        <v>552</v>
      </c>
      <c r="R20" s="68"/>
      <c r="S20" s="62">
        <v>-7655</v>
      </c>
      <c r="T20" s="68"/>
      <c r="U20" s="62">
        <v>-29151</v>
      </c>
      <c r="V20" s="68"/>
      <c r="W20" s="68"/>
      <c r="X20" s="62">
        <v>1710</v>
      </c>
      <c r="Y20" s="68"/>
      <c r="Z20" s="62">
        <v>-2957</v>
      </c>
      <c r="AA20" s="68"/>
      <c r="AB20" s="62">
        <v>-7092</v>
      </c>
      <c r="AC20" s="68"/>
      <c r="AD20" s="62">
        <v>-157932</v>
      </c>
      <c r="AE20" s="68"/>
      <c r="AF20" s="68"/>
      <c r="AG20" s="62">
        <v>11510</v>
      </c>
      <c r="AH20" s="68"/>
      <c r="AI20" s="62">
        <v>15873</v>
      </c>
      <c r="AJ20" s="62"/>
      <c r="AK20" s="62">
        <v>14509</v>
      </c>
      <c r="AL20" s="68"/>
      <c r="AM20" s="62">
        <v>36610</v>
      </c>
      <c r="AN20" s="68"/>
      <c r="AO20" s="62"/>
      <c r="AP20" s="62">
        <v>8063</v>
      </c>
      <c r="AR20" s="62">
        <v>9307</v>
      </c>
      <c r="AT20" s="62">
        <v>11729</v>
      </c>
      <c r="AU20" s="68"/>
      <c r="AV20" s="62">
        <v>19943</v>
      </c>
    </row>
    <row r="21" spans="1:140" s="142" customFormat="1">
      <c r="A21" s="143" t="s">
        <v>207</v>
      </c>
      <c r="B21" s="29"/>
      <c r="C21" s="29"/>
      <c r="D21" s="29"/>
      <c r="E21" s="29"/>
      <c r="F21" s="112">
        <v>200.74764800325806</v>
      </c>
      <c r="G21" s="29"/>
      <c r="H21" s="112">
        <v>346</v>
      </c>
      <c r="I21" s="29"/>
      <c r="J21" s="112">
        <v>806</v>
      </c>
      <c r="K21" s="29"/>
      <c r="L21" s="112">
        <v>623</v>
      </c>
      <c r="M21" s="29"/>
      <c r="N21" s="29"/>
      <c r="O21" s="112">
        <v>19</v>
      </c>
      <c r="P21" s="29"/>
      <c r="Q21" s="112">
        <v>321</v>
      </c>
      <c r="R21" s="29"/>
      <c r="S21" s="112">
        <v>323</v>
      </c>
      <c r="T21" s="29"/>
      <c r="U21" s="112">
        <v>863</v>
      </c>
      <c r="V21" s="29"/>
      <c r="W21" s="29"/>
      <c r="X21" s="112">
        <v>454</v>
      </c>
      <c r="Y21" s="29"/>
      <c r="Z21" s="112">
        <v>1147</v>
      </c>
      <c r="AA21" s="29"/>
      <c r="AB21" s="112">
        <v>1512</v>
      </c>
      <c r="AC21" s="29"/>
      <c r="AD21" s="112">
        <v>1477</v>
      </c>
      <c r="AE21" s="29"/>
      <c r="AF21" s="29"/>
      <c r="AG21" s="112">
        <v>167</v>
      </c>
      <c r="AH21" s="29"/>
      <c r="AI21" s="112">
        <v>173</v>
      </c>
      <c r="AJ21" s="62"/>
      <c r="AK21" s="112">
        <v>386</v>
      </c>
      <c r="AL21" s="29"/>
      <c r="AM21" s="112">
        <v>-2179</v>
      </c>
      <c r="AN21" s="29"/>
      <c r="AO21" s="62"/>
      <c r="AP21" s="112">
        <v>-66</v>
      </c>
      <c r="AQ21" s="26"/>
      <c r="AR21" s="112">
        <v>-89</v>
      </c>
      <c r="AS21" s="26"/>
      <c r="AT21" s="112">
        <v>281</v>
      </c>
      <c r="AU21" s="29"/>
      <c r="AV21" s="112">
        <v>643</v>
      </c>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row>
    <row r="22" spans="1:140">
      <c r="A22" s="50" t="s">
        <v>208</v>
      </c>
      <c r="B22" s="68"/>
      <c r="C22" s="68"/>
      <c r="D22" s="68"/>
      <c r="E22" s="68"/>
      <c r="F22" s="62" t="s">
        <v>63</v>
      </c>
      <c r="G22" s="68"/>
      <c r="H22" s="62" t="s">
        <v>63</v>
      </c>
      <c r="I22" s="68"/>
      <c r="J22" s="62" t="s">
        <v>63</v>
      </c>
      <c r="K22" s="68"/>
      <c r="L22" s="62" t="s">
        <v>63</v>
      </c>
      <c r="M22" s="68"/>
      <c r="N22" s="68"/>
      <c r="O22" s="62" t="s">
        <v>63</v>
      </c>
      <c r="P22" s="68"/>
      <c r="Q22" s="62" t="s">
        <v>63</v>
      </c>
      <c r="R22" s="68"/>
      <c r="S22" s="62" t="s">
        <v>63</v>
      </c>
      <c r="T22" s="68"/>
      <c r="U22" s="62" t="s">
        <v>63</v>
      </c>
      <c r="V22" s="68"/>
      <c r="W22" s="68"/>
      <c r="X22" s="62" t="s">
        <v>63</v>
      </c>
      <c r="Y22" s="68"/>
      <c r="Z22" s="62" t="s">
        <v>63</v>
      </c>
      <c r="AA22" s="68"/>
      <c r="AB22" s="62">
        <v>802</v>
      </c>
      <c r="AC22" s="68"/>
      <c r="AD22" s="62">
        <v>802</v>
      </c>
      <c r="AE22" s="68"/>
      <c r="AF22" s="68"/>
      <c r="AG22" s="62" t="s">
        <v>63</v>
      </c>
      <c r="AH22" s="68"/>
      <c r="AI22" s="62" t="s">
        <v>63</v>
      </c>
      <c r="AJ22" s="62"/>
      <c r="AK22" s="62" t="s">
        <v>63</v>
      </c>
      <c r="AL22" s="68"/>
      <c r="AM22" s="62" t="s">
        <v>63</v>
      </c>
      <c r="AN22" s="68"/>
      <c r="AO22" s="62"/>
      <c r="AP22" s="62" t="s">
        <v>63</v>
      </c>
      <c r="AR22" s="62" t="s">
        <v>63</v>
      </c>
      <c r="AT22" s="62" t="s">
        <v>63</v>
      </c>
      <c r="AU22" s="68"/>
      <c r="AV22" s="62" t="s">
        <v>63</v>
      </c>
    </row>
    <row r="23" spans="1:140" s="142" customFormat="1">
      <c r="A23" s="143" t="s">
        <v>209</v>
      </c>
      <c r="B23" s="68"/>
      <c r="C23" s="68"/>
      <c r="D23" s="68"/>
      <c r="E23" s="68"/>
      <c r="F23" s="112" t="s">
        <v>63</v>
      </c>
      <c r="G23" s="68"/>
      <c r="H23" s="112" t="s">
        <v>63</v>
      </c>
      <c r="I23" s="68"/>
      <c r="J23" s="112" t="s">
        <v>63</v>
      </c>
      <c r="K23" s="68"/>
      <c r="L23" s="112" t="s">
        <v>63</v>
      </c>
      <c r="M23" s="68"/>
      <c r="N23" s="68"/>
      <c r="O23" s="112" t="s">
        <v>63</v>
      </c>
      <c r="P23" s="68"/>
      <c r="Q23" s="112" t="s">
        <v>63</v>
      </c>
      <c r="R23" s="68"/>
      <c r="S23" s="112" t="s">
        <v>63</v>
      </c>
      <c r="T23" s="68"/>
      <c r="U23" s="112" t="s">
        <v>63</v>
      </c>
      <c r="V23" s="68"/>
      <c r="W23" s="68"/>
      <c r="X23" s="112" t="s">
        <v>63</v>
      </c>
      <c r="Y23" s="68"/>
      <c r="Z23" s="112" t="s">
        <v>63</v>
      </c>
      <c r="AA23" s="68"/>
      <c r="AB23" s="112" t="s">
        <v>63</v>
      </c>
      <c r="AC23" s="68"/>
      <c r="AD23" s="112" t="s">
        <v>63</v>
      </c>
      <c r="AE23" s="68"/>
      <c r="AF23" s="68"/>
      <c r="AG23" s="112" t="s">
        <v>63</v>
      </c>
      <c r="AH23" s="68"/>
      <c r="AI23" s="112" t="s">
        <v>63</v>
      </c>
      <c r="AJ23" s="62"/>
      <c r="AK23" s="112" t="s">
        <v>63</v>
      </c>
      <c r="AL23" s="68"/>
      <c r="AM23" s="112" t="s">
        <v>63</v>
      </c>
      <c r="AN23" s="68"/>
      <c r="AO23" s="62"/>
      <c r="AP23" s="112" t="s">
        <v>63</v>
      </c>
      <c r="AQ23" s="26"/>
      <c r="AR23" s="112" t="s">
        <v>63</v>
      </c>
      <c r="AS23" s="26"/>
      <c r="AT23" s="112" t="s">
        <v>63</v>
      </c>
      <c r="AU23" s="68"/>
      <c r="AV23" s="112" t="s">
        <v>63</v>
      </c>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row>
    <row r="24" spans="1:140">
      <c r="A24" s="50" t="s">
        <v>210</v>
      </c>
      <c r="B24" s="29"/>
      <c r="C24" s="29"/>
      <c r="D24" s="29"/>
      <c r="E24" s="29"/>
      <c r="F24" s="62" t="s">
        <v>63</v>
      </c>
      <c r="G24" s="29"/>
      <c r="H24" s="62" t="s">
        <v>63</v>
      </c>
      <c r="I24" s="29"/>
      <c r="J24" s="62" t="s">
        <v>63</v>
      </c>
      <c r="K24" s="29"/>
      <c r="L24" s="62" t="s">
        <v>63</v>
      </c>
      <c r="M24" s="29"/>
      <c r="N24" s="29"/>
      <c r="O24" s="62" t="s">
        <v>63</v>
      </c>
      <c r="P24" s="29"/>
      <c r="Q24" s="62">
        <v>20307</v>
      </c>
      <c r="R24" s="29"/>
      <c r="S24" s="62">
        <v>20307</v>
      </c>
      <c r="T24" s="29"/>
      <c r="U24" s="62">
        <v>20307</v>
      </c>
      <c r="V24" s="29"/>
      <c r="W24" s="29"/>
      <c r="X24" s="62" t="s">
        <v>63</v>
      </c>
      <c r="Y24" s="29"/>
      <c r="Z24" s="62" t="s">
        <v>63</v>
      </c>
      <c r="AA24" s="29"/>
      <c r="AB24" s="62" t="s">
        <v>63</v>
      </c>
      <c r="AC24" s="29"/>
      <c r="AD24" s="62" t="s">
        <v>63</v>
      </c>
      <c r="AE24" s="29"/>
      <c r="AF24" s="29"/>
      <c r="AG24" s="62" t="s">
        <v>63</v>
      </c>
      <c r="AH24" s="29"/>
      <c r="AI24" s="62" t="s">
        <v>63</v>
      </c>
      <c r="AJ24" s="62"/>
      <c r="AK24" s="62" t="s">
        <v>63</v>
      </c>
      <c r="AL24" s="29"/>
      <c r="AM24" s="62" t="s">
        <v>63</v>
      </c>
      <c r="AN24" s="29"/>
      <c r="AO24" s="62"/>
      <c r="AP24" s="62" t="s">
        <v>63</v>
      </c>
      <c r="AR24" s="62" t="s">
        <v>63</v>
      </c>
      <c r="AT24" s="62">
        <v>7024</v>
      </c>
      <c r="AU24" s="29"/>
      <c r="AV24" s="62">
        <v>7656</v>
      </c>
    </row>
    <row r="25" spans="1:140" s="142" customFormat="1">
      <c r="A25" s="143" t="s">
        <v>211</v>
      </c>
      <c r="B25" s="68"/>
      <c r="C25" s="68"/>
      <c r="D25" s="68"/>
      <c r="E25" s="68"/>
      <c r="F25" s="112" t="s">
        <v>63</v>
      </c>
      <c r="G25" s="68"/>
      <c r="H25" s="112" t="s">
        <v>63</v>
      </c>
      <c r="I25" s="68"/>
      <c r="J25" s="112" t="s">
        <v>63</v>
      </c>
      <c r="K25" s="68"/>
      <c r="L25" s="112" t="s">
        <v>63</v>
      </c>
      <c r="M25" s="68"/>
      <c r="N25" s="68"/>
      <c r="O25" s="112" t="s">
        <v>63</v>
      </c>
      <c r="P25" s="68"/>
      <c r="Q25" s="112" t="s">
        <v>63</v>
      </c>
      <c r="R25" s="68"/>
      <c r="S25" s="112" t="s">
        <v>63</v>
      </c>
      <c r="T25" s="68"/>
      <c r="U25" s="112">
        <v>32575</v>
      </c>
      <c r="V25" s="68"/>
      <c r="W25" s="68"/>
      <c r="X25" s="112" t="s">
        <v>63</v>
      </c>
      <c r="Y25" s="68"/>
      <c r="Z25" s="112">
        <v>802</v>
      </c>
      <c r="AA25" s="68"/>
      <c r="AB25" s="112" t="s">
        <v>63</v>
      </c>
      <c r="AC25" s="68"/>
      <c r="AD25" s="112" t="s">
        <v>63</v>
      </c>
      <c r="AE25" s="68"/>
      <c r="AF25" s="68"/>
      <c r="AG25" s="112" t="s">
        <v>63</v>
      </c>
      <c r="AH25" s="68"/>
      <c r="AI25" s="112" t="s">
        <v>63</v>
      </c>
      <c r="AJ25" s="62"/>
      <c r="AK25" s="112" t="s">
        <v>63</v>
      </c>
      <c r="AL25" s="68"/>
      <c r="AM25" s="112" t="s">
        <v>63</v>
      </c>
      <c r="AN25" s="68"/>
      <c r="AO25" s="62"/>
      <c r="AP25" s="112" t="s">
        <v>63</v>
      </c>
      <c r="AQ25" s="26"/>
      <c r="AR25" s="112" t="s">
        <v>63</v>
      </c>
      <c r="AS25" s="26"/>
      <c r="AT25" s="112" t="s">
        <v>63</v>
      </c>
      <c r="AU25" s="68"/>
      <c r="AV25" s="112" t="s">
        <v>63</v>
      </c>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row>
    <row r="26" spans="1:140">
      <c r="A26" s="50"/>
      <c r="B26" s="29"/>
      <c r="C26" s="29"/>
      <c r="D26" s="29"/>
      <c r="E26" s="29"/>
      <c r="F26" s="65"/>
      <c r="G26" s="29"/>
      <c r="H26" s="65"/>
      <c r="I26" s="29"/>
      <c r="J26" s="65"/>
      <c r="K26" s="29"/>
      <c r="L26" s="65"/>
      <c r="M26" s="29"/>
      <c r="N26" s="29"/>
      <c r="O26" s="66"/>
      <c r="P26" s="29"/>
      <c r="Q26" s="66"/>
      <c r="R26" s="29"/>
      <c r="S26" s="66"/>
      <c r="T26" s="29"/>
      <c r="U26" s="66"/>
      <c r="V26" s="29"/>
      <c r="W26" s="29"/>
      <c r="X26" s="66"/>
      <c r="Y26" s="29"/>
      <c r="Z26" s="66"/>
      <c r="AA26" s="29"/>
      <c r="AB26" s="66"/>
      <c r="AC26" s="29"/>
      <c r="AD26" s="66"/>
      <c r="AE26" s="29"/>
      <c r="AF26" s="29"/>
      <c r="AG26" s="66"/>
      <c r="AH26" s="29"/>
      <c r="AI26" s="66"/>
      <c r="AJ26" s="62"/>
      <c r="AK26" s="66"/>
      <c r="AL26" s="29"/>
      <c r="AM26" s="66"/>
      <c r="AN26" s="29"/>
      <c r="AO26" s="62"/>
      <c r="AP26" s="66"/>
      <c r="AR26" s="66"/>
      <c r="AT26" s="66"/>
      <c r="AU26" s="29"/>
      <c r="AV26" s="66"/>
    </row>
    <row r="27" spans="1:140">
      <c r="A27" s="13" t="s">
        <v>212</v>
      </c>
      <c r="B27" s="29"/>
      <c r="C27" s="29"/>
      <c r="D27" s="29"/>
      <c r="E27" s="29"/>
      <c r="F27" s="65"/>
      <c r="G27" s="29"/>
      <c r="H27" s="65"/>
      <c r="I27" s="29"/>
      <c r="J27" s="65"/>
      <c r="K27" s="29"/>
      <c r="L27" s="65"/>
      <c r="M27" s="29"/>
      <c r="N27" s="29"/>
      <c r="O27" s="66"/>
      <c r="P27" s="29"/>
      <c r="Q27" s="66"/>
      <c r="R27" s="29"/>
      <c r="S27" s="66"/>
      <c r="T27" s="29"/>
      <c r="U27" s="66"/>
      <c r="V27" s="29"/>
      <c r="W27" s="29"/>
      <c r="X27" s="66"/>
      <c r="Y27" s="29"/>
      <c r="Z27" s="66"/>
      <c r="AA27" s="29"/>
      <c r="AB27" s="66"/>
      <c r="AC27" s="29"/>
      <c r="AD27" s="66"/>
      <c r="AE27" s="29"/>
      <c r="AF27" s="29"/>
      <c r="AG27" s="66"/>
      <c r="AH27" s="29"/>
      <c r="AI27" s="66"/>
      <c r="AJ27" s="62"/>
      <c r="AK27" s="66"/>
      <c r="AL27" s="29"/>
      <c r="AM27" s="66"/>
      <c r="AN27" s="29"/>
      <c r="AO27" s="62"/>
      <c r="AP27" s="66"/>
      <c r="AR27" s="66"/>
      <c r="AT27" s="66"/>
      <c r="AU27" s="29"/>
      <c r="AV27" s="66"/>
    </row>
    <row r="28" spans="1:140">
      <c r="A28" s="118" t="s">
        <v>213</v>
      </c>
      <c r="B28" s="29"/>
      <c r="C28" s="29"/>
      <c r="D28" s="29"/>
      <c r="E28" s="29"/>
      <c r="F28" s="64">
        <v>-6385</v>
      </c>
      <c r="G28" s="29"/>
      <c r="H28" s="64">
        <v>-40746</v>
      </c>
      <c r="I28" s="29"/>
      <c r="J28" s="64">
        <v>-78626</v>
      </c>
      <c r="K28" s="29"/>
      <c r="L28" s="67">
        <v>-11803</v>
      </c>
      <c r="M28" s="29"/>
      <c r="N28" s="29"/>
      <c r="O28" s="64">
        <v>-83548</v>
      </c>
      <c r="P28" s="29"/>
      <c r="Q28" s="64">
        <v>-139653</v>
      </c>
      <c r="R28" s="29"/>
      <c r="S28" s="64">
        <v>-121038</v>
      </c>
      <c r="T28" s="29"/>
      <c r="U28" s="64">
        <v>-112341</v>
      </c>
      <c r="V28" s="29"/>
      <c r="W28" s="29"/>
      <c r="X28" s="64">
        <v>-17794</v>
      </c>
      <c r="Y28" s="29"/>
      <c r="Z28" s="64">
        <v>-26891</v>
      </c>
      <c r="AA28" s="29"/>
      <c r="AB28" s="64">
        <v>-73400</v>
      </c>
      <c r="AC28" s="29"/>
      <c r="AD28" s="64">
        <v>-130791</v>
      </c>
      <c r="AE28" s="29"/>
      <c r="AF28" s="29"/>
      <c r="AG28" s="64">
        <v>-40148</v>
      </c>
      <c r="AH28" s="29"/>
      <c r="AI28" s="64">
        <v>-54326</v>
      </c>
      <c r="AJ28" s="62"/>
      <c r="AK28" s="64">
        <v>-95790</v>
      </c>
      <c r="AL28" s="29"/>
      <c r="AM28" s="64">
        <v>-96555</v>
      </c>
      <c r="AN28" s="29"/>
      <c r="AO28" s="62"/>
      <c r="AP28" s="64">
        <v>6972</v>
      </c>
      <c r="AR28" s="64">
        <v>-58694</v>
      </c>
      <c r="AT28" s="64">
        <v>-80303</v>
      </c>
      <c r="AU28" s="29"/>
      <c r="AV28" s="64">
        <v>-44221</v>
      </c>
    </row>
    <row r="29" spans="1:140" ht="39.6">
      <c r="A29" s="119" t="s">
        <v>214</v>
      </c>
      <c r="B29" s="29"/>
      <c r="C29" s="29"/>
      <c r="D29" s="29"/>
      <c r="E29" s="29"/>
      <c r="F29" s="66">
        <v>14526</v>
      </c>
      <c r="G29" s="29"/>
      <c r="H29" s="66">
        <v>11055</v>
      </c>
      <c r="I29" s="29"/>
      <c r="J29" s="66">
        <v>43071</v>
      </c>
      <c r="K29" s="29"/>
      <c r="L29" s="65">
        <v>83432</v>
      </c>
      <c r="M29" s="29"/>
      <c r="N29" s="29"/>
      <c r="O29" s="66">
        <v>-4120</v>
      </c>
      <c r="P29" s="29"/>
      <c r="Q29" s="66">
        <v>-28935</v>
      </c>
      <c r="R29" s="29"/>
      <c r="S29" s="66">
        <v>-57940</v>
      </c>
      <c r="T29" s="29"/>
      <c r="U29" s="66">
        <v>3822</v>
      </c>
      <c r="V29" s="29"/>
      <c r="W29" s="29"/>
      <c r="X29" s="66">
        <v>-11424</v>
      </c>
      <c r="Y29" s="29"/>
      <c r="Z29" s="66">
        <v>-62006</v>
      </c>
      <c r="AA29" s="29"/>
      <c r="AB29" s="66">
        <v>-110227</v>
      </c>
      <c r="AC29" s="29"/>
      <c r="AD29" s="66">
        <v>-39075</v>
      </c>
      <c r="AE29" s="29"/>
      <c r="AF29" s="29"/>
      <c r="AG29" s="66">
        <v>-22495</v>
      </c>
      <c r="AH29" s="29"/>
      <c r="AI29" s="66">
        <v>-22823</v>
      </c>
      <c r="AJ29" s="62"/>
      <c r="AK29" s="66">
        <v>-5752</v>
      </c>
      <c r="AL29" s="29"/>
      <c r="AM29" s="66">
        <v>-73512</v>
      </c>
      <c r="AN29" s="29"/>
      <c r="AO29" s="62"/>
      <c r="AP29" s="66">
        <v>-23915</v>
      </c>
      <c r="AR29" s="66">
        <v>-69358</v>
      </c>
      <c r="AT29" s="66">
        <v>-71083</v>
      </c>
      <c r="AU29" s="29"/>
      <c r="AV29" s="66">
        <v>-169594</v>
      </c>
      <c r="AY29" s="72"/>
      <c r="AZ29" s="72"/>
    </row>
    <row r="30" spans="1:140">
      <c r="A30" s="118" t="s">
        <v>215</v>
      </c>
      <c r="B30" s="29"/>
      <c r="C30" s="29"/>
      <c r="D30" s="29"/>
      <c r="E30" s="29"/>
      <c r="F30" s="67">
        <v>7700</v>
      </c>
      <c r="G30" s="29"/>
      <c r="H30" s="67">
        <v>11365</v>
      </c>
      <c r="I30" s="29"/>
      <c r="J30" s="67">
        <v>11138</v>
      </c>
      <c r="K30" s="29"/>
      <c r="L30" s="67">
        <v>11740</v>
      </c>
      <c r="M30" s="29"/>
      <c r="N30" s="29"/>
      <c r="O30" s="64">
        <v>-2010</v>
      </c>
      <c r="P30" s="29"/>
      <c r="Q30" s="64">
        <v>5246</v>
      </c>
      <c r="R30" s="29"/>
      <c r="S30" s="64">
        <v>6755</v>
      </c>
      <c r="T30" s="29"/>
      <c r="U30" s="64">
        <v>14185</v>
      </c>
      <c r="V30" s="29"/>
      <c r="W30" s="29"/>
      <c r="X30" s="64">
        <v>-13261</v>
      </c>
      <c r="Y30" s="29"/>
      <c r="Z30" s="64">
        <v>5742</v>
      </c>
      <c r="AA30" s="29"/>
      <c r="AB30" s="64">
        <v>-9196</v>
      </c>
      <c r="AC30" s="29"/>
      <c r="AD30" s="64">
        <v>-8215</v>
      </c>
      <c r="AE30" s="29"/>
      <c r="AF30" s="29"/>
      <c r="AG30" s="64">
        <v>285</v>
      </c>
      <c r="AH30" s="29"/>
      <c r="AI30" s="64">
        <v>997</v>
      </c>
      <c r="AJ30" s="62"/>
      <c r="AK30" s="64">
        <v>-8021</v>
      </c>
      <c r="AL30" s="29"/>
      <c r="AM30" s="64">
        <v>8733</v>
      </c>
      <c r="AN30" s="29"/>
      <c r="AO30" s="62"/>
      <c r="AP30" s="64">
        <v>1835</v>
      </c>
      <c r="AR30" s="64">
        <v>9561</v>
      </c>
      <c r="AT30" s="64">
        <v>-236</v>
      </c>
      <c r="AU30" s="29"/>
      <c r="AV30" s="64">
        <v>-6415</v>
      </c>
      <c r="AZ30" s="221"/>
    </row>
    <row r="31" spans="1:140" ht="26.4">
      <c r="A31" s="119" t="s">
        <v>216</v>
      </c>
      <c r="B31" s="29"/>
      <c r="C31" s="29"/>
      <c r="D31" s="29"/>
      <c r="E31" s="29"/>
      <c r="F31" s="66">
        <v>-106727</v>
      </c>
      <c r="G31" s="29"/>
      <c r="H31" s="66">
        <v>-102273</v>
      </c>
      <c r="I31" s="29"/>
      <c r="J31" s="66">
        <v>-74085</v>
      </c>
      <c r="K31" s="29"/>
      <c r="L31" s="66">
        <v>-2057</v>
      </c>
      <c r="M31" s="29"/>
      <c r="N31" s="29"/>
      <c r="O31" s="66">
        <v>-179186</v>
      </c>
      <c r="P31" s="29"/>
      <c r="Q31" s="66">
        <v>-171405</v>
      </c>
      <c r="R31" s="29"/>
      <c r="S31" s="66">
        <v>-132524</v>
      </c>
      <c r="T31" s="29"/>
      <c r="U31" s="66">
        <v>-54329</v>
      </c>
      <c r="V31" s="29"/>
      <c r="W31" s="29"/>
      <c r="X31" s="66">
        <v>-167217</v>
      </c>
      <c r="Y31" s="29"/>
      <c r="Z31" s="66">
        <v>-150087</v>
      </c>
      <c r="AA31" s="29"/>
      <c r="AB31" s="66">
        <v>-80694</v>
      </c>
      <c r="AC31" s="29"/>
      <c r="AD31" s="66">
        <v>1862</v>
      </c>
      <c r="AE31" s="29"/>
      <c r="AF31" s="29"/>
      <c r="AG31" s="66">
        <v>-131129</v>
      </c>
      <c r="AH31" s="29"/>
      <c r="AI31" s="66">
        <v>-82850</v>
      </c>
      <c r="AJ31" s="62"/>
      <c r="AK31" s="66">
        <v>-5056</v>
      </c>
      <c r="AL31" s="29"/>
      <c r="AM31" s="66">
        <v>63340</v>
      </c>
      <c r="AN31" s="29"/>
      <c r="AO31" s="62"/>
      <c r="AP31" s="66">
        <v>-140240</v>
      </c>
      <c r="AR31" s="66">
        <v>-63608</v>
      </c>
      <c r="AT31" s="66">
        <v>73036</v>
      </c>
      <c r="AU31" s="29"/>
      <c r="AV31" s="66">
        <v>230250</v>
      </c>
    </row>
    <row r="32" spans="1:140" ht="13.8" thickBot="1">
      <c r="A32" s="118" t="s">
        <v>217</v>
      </c>
      <c r="B32" s="29"/>
      <c r="C32" s="29"/>
      <c r="D32" s="29"/>
      <c r="E32" s="29"/>
      <c r="F32" s="67">
        <v>14985</v>
      </c>
      <c r="G32" s="29"/>
      <c r="H32" s="67">
        <v>44395</v>
      </c>
      <c r="I32" s="29"/>
      <c r="J32" s="67">
        <v>68430</v>
      </c>
      <c r="K32" s="29"/>
      <c r="L32" s="67">
        <v>5845</v>
      </c>
      <c r="M32" s="29"/>
      <c r="N32" s="29"/>
      <c r="O32" s="64">
        <v>6440</v>
      </c>
      <c r="P32" s="29"/>
      <c r="Q32" s="64">
        <v>28578</v>
      </c>
      <c r="R32" s="29"/>
      <c r="S32" s="64">
        <v>58431</v>
      </c>
      <c r="T32" s="29"/>
      <c r="U32" s="64">
        <v>1585</v>
      </c>
      <c r="V32" s="29"/>
      <c r="W32" s="29"/>
      <c r="X32" s="64">
        <v>19032</v>
      </c>
      <c r="Y32" s="29"/>
      <c r="Z32" s="64">
        <v>49136</v>
      </c>
      <c r="AA32" s="29"/>
      <c r="AB32" s="64">
        <v>87149</v>
      </c>
      <c r="AC32" s="29"/>
      <c r="AD32" s="64">
        <v>-6025</v>
      </c>
      <c r="AE32" s="29"/>
      <c r="AF32" s="29"/>
      <c r="AG32" s="64">
        <v>1229</v>
      </c>
      <c r="AH32" s="29"/>
      <c r="AI32" s="64">
        <v>5694</v>
      </c>
      <c r="AJ32" s="62"/>
      <c r="AK32" s="64">
        <v>14825</v>
      </c>
      <c r="AL32" s="29"/>
      <c r="AM32" s="64">
        <v>-2184</v>
      </c>
      <c r="AN32" s="29"/>
      <c r="AO32" s="62"/>
      <c r="AP32" s="64">
        <v>4635</v>
      </c>
      <c r="AR32" s="64">
        <v>20017</v>
      </c>
      <c r="AT32" s="64">
        <v>18750</v>
      </c>
      <c r="AU32" s="29"/>
      <c r="AV32" s="64">
        <v>7872</v>
      </c>
    </row>
    <row r="33" spans="1:140" ht="27" thickBot="1">
      <c r="A33" s="14" t="s">
        <v>218</v>
      </c>
      <c r="B33" s="63"/>
      <c r="C33" s="63" t="s">
        <v>46</v>
      </c>
      <c r="D33" s="63"/>
      <c r="E33" s="63" t="s">
        <v>46</v>
      </c>
      <c r="F33" s="69">
        <v>77156.04642817899</v>
      </c>
      <c r="G33" s="63" t="s">
        <v>46</v>
      </c>
      <c r="H33" s="69">
        <v>237765.40510112303</v>
      </c>
      <c r="I33" s="63" t="s">
        <v>46</v>
      </c>
      <c r="J33" s="69">
        <v>447476.89315305499</v>
      </c>
      <c r="K33" s="63" t="s">
        <v>46</v>
      </c>
      <c r="L33" s="69">
        <v>694280.89315305499</v>
      </c>
      <c r="M33" s="63"/>
      <c r="N33" s="63" t="s">
        <v>46</v>
      </c>
      <c r="O33" s="69">
        <v>-114281</v>
      </c>
      <c r="P33" s="63" t="s">
        <v>46</v>
      </c>
      <c r="Q33" s="69">
        <v>-11948</v>
      </c>
      <c r="R33" s="63" t="s">
        <v>46</v>
      </c>
      <c r="S33" s="69">
        <v>214042</v>
      </c>
      <c r="T33" s="63" t="s">
        <v>46</v>
      </c>
      <c r="U33" s="69">
        <v>443670</v>
      </c>
      <c r="V33" s="63"/>
      <c r="W33" s="63" t="s">
        <v>46</v>
      </c>
      <c r="X33" s="69">
        <v>-34064</v>
      </c>
      <c r="Y33" s="63" t="s">
        <v>46</v>
      </c>
      <c r="Z33" s="69">
        <v>137382.12253142399</v>
      </c>
      <c r="AA33" s="63" t="s">
        <v>46</v>
      </c>
      <c r="AB33" s="69">
        <f>SUM(AB9:AB32)</f>
        <v>298906</v>
      </c>
      <c r="AC33" s="63"/>
      <c r="AD33" s="69">
        <f>SUM(AD9:AD32)</f>
        <v>490812</v>
      </c>
      <c r="AE33" s="63"/>
      <c r="AF33" s="63" t="s">
        <v>46</v>
      </c>
      <c r="AG33" s="69">
        <f>SUM(AG9:AG32)</f>
        <v>-25560.638142062991</v>
      </c>
      <c r="AH33" s="63" t="s">
        <v>46</v>
      </c>
      <c r="AI33" s="69">
        <f>SUM(AI9:AI32)</f>
        <v>183712.66789906099</v>
      </c>
      <c r="AJ33" s="63"/>
      <c r="AK33" s="69">
        <f>SUM(AK9:AK32)</f>
        <v>412177</v>
      </c>
      <c r="AL33" s="63"/>
      <c r="AM33" s="69">
        <f>SUM(AM9:AM32)</f>
        <v>615424</v>
      </c>
      <c r="AN33" s="63"/>
      <c r="AO33" s="63"/>
      <c r="AP33" s="69">
        <f>SUM(AP9:AP32)</f>
        <v>40436</v>
      </c>
      <c r="AR33" s="69">
        <f>SUM(AR9:AR32)</f>
        <v>217801</v>
      </c>
      <c r="AT33" s="69">
        <f>SUM(AT9:AT32)</f>
        <v>526162</v>
      </c>
      <c r="AU33" s="63"/>
      <c r="AV33" s="69">
        <f>SUM(AV9:AV32)</f>
        <v>812856.3260884136</v>
      </c>
      <c r="AX33" s="72"/>
      <c r="AY33" s="349"/>
      <c r="AZ33" s="72"/>
    </row>
    <row r="34" spans="1:140">
      <c r="A34" s="50"/>
      <c r="B34" s="29"/>
      <c r="C34" s="72"/>
      <c r="D34" s="72"/>
      <c r="E34" s="72"/>
      <c r="F34" s="72"/>
      <c r="G34" s="72"/>
      <c r="H34" s="72"/>
      <c r="I34" s="72"/>
      <c r="J34" s="72"/>
      <c r="K34" s="72"/>
      <c r="L34" s="72"/>
      <c r="M34" s="72"/>
      <c r="N34" s="72"/>
      <c r="O34" s="176"/>
      <c r="P34" s="176"/>
      <c r="Q34" s="171"/>
      <c r="R34" s="176"/>
      <c r="S34" s="171"/>
      <c r="T34" s="176"/>
      <c r="U34" s="171"/>
      <c r="V34" s="72"/>
      <c r="W34" s="72"/>
      <c r="X34" s="176"/>
      <c r="Y34" s="72"/>
      <c r="Z34" s="176"/>
      <c r="AA34" s="72"/>
      <c r="AB34" s="176"/>
      <c r="AC34" s="72"/>
      <c r="AD34" s="171"/>
      <c r="AE34" s="72"/>
      <c r="AF34" s="72"/>
      <c r="AG34" s="176"/>
      <c r="AH34" s="72"/>
      <c r="AI34" s="176"/>
      <c r="AJ34" s="176"/>
      <c r="AK34" s="176"/>
      <c r="AL34" s="72"/>
      <c r="AM34" s="171"/>
      <c r="AN34" s="72"/>
      <c r="AO34" s="176"/>
      <c r="AP34" s="176"/>
      <c r="AR34" s="176"/>
      <c r="AT34" s="176"/>
      <c r="AU34" s="72"/>
      <c r="AV34" s="171"/>
      <c r="AY34" s="221"/>
      <c r="AZ34" s="221"/>
    </row>
    <row r="35" spans="1:140">
      <c r="A35" s="15" t="s">
        <v>219</v>
      </c>
      <c r="B35" s="29"/>
      <c r="C35" s="29"/>
      <c r="D35" s="29"/>
      <c r="E35" s="29"/>
      <c r="F35" s="234"/>
      <c r="G35" s="29"/>
      <c r="H35" s="234"/>
      <c r="I35" s="29"/>
      <c r="J35" s="234"/>
      <c r="K35" s="29"/>
      <c r="L35" s="235"/>
      <c r="M35" s="29"/>
      <c r="N35" s="29"/>
      <c r="O35" s="235"/>
      <c r="P35" s="29"/>
      <c r="Q35" s="235"/>
      <c r="R35" s="29"/>
      <c r="S35" s="235"/>
      <c r="T35" s="29"/>
      <c r="U35" s="235"/>
      <c r="V35" s="29"/>
      <c r="W35" s="29"/>
      <c r="X35" s="235"/>
      <c r="Y35" s="29"/>
      <c r="Z35" s="235"/>
      <c r="AA35" s="29"/>
      <c r="AB35" s="235"/>
      <c r="AC35" s="29"/>
      <c r="AD35" s="235"/>
      <c r="AE35" s="29"/>
      <c r="AF35" s="29"/>
      <c r="AG35" s="235"/>
      <c r="AH35" s="29"/>
      <c r="AI35" s="235"/>
      <c r="AJ35" s="236"/>
      <c r="AK35" s="235"/>
      <c r="AL35" s="29"/>
      <c r="AM35" s="235"/>
      <c r="AN35" s="29"/>
      <c r="AO35" s="236"/>
      <c r="AP35" s="235"/>
      <c r="AR35" s="235"/>
      <c r="AT35" s="235"/>
      <c r="AU35" s="29"/>
      <c r="AV35" s="235"/>
    </row>
    <row r="36" spans="1:140" ht="26.4">
      <c r="A36" s="50" t="s">
        <v>220</v>
      </c>
      <c r="B36" s="29"/>
      <c r="C36" s="29"/>
      <c r="D36" s="29"/>
      <c r="E36" s="29"/>
      <c r="F36" s="65">
        <v>-13906.99999999998</v>
      </c>
      <c r="G36" s="29"/>
      <c r="H36" s="65">
        <v>-23080</v>
      </c>
      <c r="I36" s="29"/>
      <c r="J36" s="65">
        <v>-35292</v>
      </c>
      <c r="K36" s="29"/>
      <c r="L36" s="66">
        <v>-57247.953000000001</v>
      </c>
      <c r="M36" s="29"/>
      <c r="N36" s="29"/>
      <c r="O36" s="62">
        <v>-17809</v>
      </c>
      <c r="P36" s="29"/>
      <c r="Q36" s="62">
        <v>-29069</v>
      </c>
      <c r="R36" s="29"/>
      <c r="S36" s="62">
        <v>-38284</v>
      </c>
      <c r="T36" s="29"/>
      <c r="U36" s="66">
        <v>-54389</v>
      </c>
      <c r="V36" s="29"/>
      <c r="W36" s="29"/>
      <c r="X36" s="62">
        <v>-13406</v>
      </c>
      <c r="Y36" s="29"/>
      <c r="Z36" s="62">
        <v>-25737.725999999999</v>
      </c>
      <c r="AA36" s="29"/>
      <c r="AB36" s="62">
        <f>-37329.70571-2569.29429</f>
        <v>-39899</v>
      </c>
      <c r="AC36" s="29"/>
      <c r="AD36" s="66">
        <f>-58777</f>
        <v>-58777</v>
      </c>
      <c r="AE36" s="29"/>
      <c r="AF36" s="29"/>
      <c r="AG36" s="62">
        <v>-24672</v>
      </c>
      <c r="AH36" s="29"/>
      <c r="AI36" s="62">
        <f>-43275.528+-1260.472</f>
        <v>-44536</v>
      </c>
      <c r="AJ36" s="62"/>
      <c r="AK36" s="62">
        <f>-63049-1787</f>
        <v>-64836</v>
      </c>
      <c r="AL36" s="29"/>
      <c r="AM36" s="66">
        <f>-82766-2469</f>
        <v>-85235</v>
      </c>
      <c r="AN36" s="29"/>
      <c r="AO36" s="62"/>
      <c r="AP36" s="62">
        <f>-21979-601</f>
        <v>-22580</v>
      </c>
      <c r="AR36" s="62">
        <f>-44201+-2987</f>
        <v>-47188</v>
      </c>
      <c r="AT36" s="62">
        <f>-60544+-6125</f>
        <v>-66669</v>
      </c>
      <c r="AU36" s="29"/>
      <c r="AV36" s="66">
        <f>-78203-10326</f>
        <v>-88529</v>
      </c>
      <c r="AX36" s="221"/>
      <c r="AY36" s="72"/>
      <c r="AZ36" s="72"/>
      <c r="BA36" s="72"/>
    </row>
    <row r="37" spans="1:140" s="142" customFormat="1">
      <c r="A37" s="143" t="s">
        <v>221</v>
      </c>
      <c r="B37" s="29"/>
      <c r="C37" s="29"/>
      <c r="D37" s="29"/>
      <c r="E37" s="29"/>
      <c r="F37" s="112">
        <v>681</v>
      </c>
      <c r="G37" s="29"/>
      <c r="H37" s="112">
        <v>690</v>
      </c>
      <c r="I37" s="29"/>
      <c r="J37" s="112">
        <v>4511</v>
      </c>
      <c r="K37" s="29"/>
      <c r="L37" s="112">
        <v>6384</v>
      </c>
      <c r="M37" s="29"/>
      <c r="N37" s="29"/>
      <c r="O37" s="112">
        <v>43</v>
      </c>
      <c r="P37" s="29"/>
      <c r="Q37" s="112">
        <v>43</v>
      </c>
      <c r="R37" s="29"/>
      <c r="S37" s="112">
        <v>58</v>
      </c>
      <c r="T37" s="29"/>
      <c r="U37" s="112">
        <v>60</v>
      </c>
      <c r="V37" s="29"/>
      <c r="W37" s="29"/>
      <c r="X37" s="112">
        <v>9</v>
      </c>
      <c r="Y37" s="29"/>
      <c r="Z37" s="112">
        <v>17</v>
      </c>
      <c r="AA37" s="29"/>
      <c r="AB37" s="112">
        <v>21</v>
      </c>
      <c r="AC37" s="29"/>
      <c r="AD37" s="112">
        <v>25</v>
      </c>
      <c r="AE37" s="29"/>
      <c r="AF37" s="29"/>
      <c r="AG37" s="163" t="s">
        <v>63</v>
      </c>
      <c r="AH37" s="29"/>
      <c r="AI37" s="163">
        <v>116</v>
      </c>
      <c r="AJ37" s="68"/>
      <c r="AK37" s="163">
        <v>128</v>
      </c>
      <c r="AL37" s="29"/>
      <c r="AM37" s="112">
        <v>2635</v>
      </c>
      <c r="AN37" s="29"/>
      <c r="AO37" s="68"/>
      <c r="AP37" s="163" t="s">
        <v>63</v>
      </c>
      <c r="AQ37" s="26"/>
      <c r="AR37" s="163">
        <v>30</v>
      </c>
      <c r="AS37" s="26"/>
      <c r="AT37" s="163">
        <v>58</v>
      </c>
      <c r="AU37" s="29"/>
      <c r="AV37" s="112">
        <v>59</v>
      </c>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row>
    <row r="38" spans="1:140">
      <c r="A38" s="50" t="s">
        <v>222</v>
      </c>
      <c r="B38" s="29"/>
      <c r="C38" s="29"/>
      <c r="D38" s="29"/>
      <c r="E38" s="29"/>
      <c r="F38" s="62" t="s">
        <v>63</v>
      </c>
      <c r="G38" s="29"/>
      <c r="H38" s="62" t="s">
        <v>63</v>
      </c>
      <c r="I38" s="29"/>
      <c r="J38" s="62" t="s">
        <v>63</v>
      </c>
      <c r="K38" s="29"/>
      <c r="L38" s="62" t="s">
        <v>63</v>
      </c>
      <c r="M38" s="29"/>
      <c r="N38" s="29"/>
      <c r="O38" s="62" t="s">
        <v>63</v>
      </c>
      <c r="P38" s="29"/>
      <c r="Q38" s="62" t="s">
        <v>63</v>
      </c>
      <c r="R38" s="29"/>
      <c r="S38" s="62" t="s">
        <v>63</v>
      </c>
      <c r="T38" s="29"/>
      <c r="U38" s="62" t="s">
        <v>63</v>
      </c>
      <c r="V38" s="29"/>
      <c r="W38" s="29"/>
      <c r="X38" s="62" t="s">
        <v>63</v>
      </c>
      <c r="Y38" s="29"/>
      <c r="Z38" s="62" t="s">
        <v>63</v>
      </c>
      <c r="AA38" s="29"/>
      <c r="AB38" s="62" t="s">
        <v>63</v>
      </c>
      <c r="AC38" s="29"/>
      <c r="AD38" s="62" t="s">
        <v>63</v>
      </c>
      <c r="AE38" s="29"/>
      <c r="AF38" s="29"/>
      <c r="AG38" s="62" t="s">
        <v>63</v>
      </c>
      <c r="AH38" s="29"/>
      <c r="AI38" s="62" t="s">
        <v>63</v>
      </c>
      <c r="AJ38" s="62"/>
      <c r="AK38" s="62" t="s">
        <v>63</v>
      </c>
      <c r="AL38" s="29"/>
      <c r="AM38" s="62">
        <v>-23359</v>
      </c>
      <c r="AN38" s="29"/>
      <c r="AO38" s="62"/>
      <c r="AP38" s="62" t="s">
        <v>63</v>
      </c>
      <c r="AR38" s="62" t="s">
        <v>63</v>
      </c>
      <c r="AT38" s="62" t="s">
        <v>63</v>
      </c>
      <c r="AU38" s="29"/>
      <c r="AV38" s="62">
        <v>-350000</v>
      </c>
    </row>
    <row r="39" spans="1:140" s="142" customFormat="1">
      <c r="A39" s="143" t="s">
        <v>223</v>
      </c>
      <c r="B39" s="29"/>
      <c r="C39" s="29"/>
      <c r="D39" s="29"/>
      <c r="E39" s="29"/>
      <c r="F39" s="163">
        <v>-5309.0030196716598</v>
      </c>
      <c r="G39" s="29"/>
      <c r="H39" s="163">
        <v>-6613</v>
      </c>
      <c r="I39" s="29"/>
      <c r="J39" s="163">
        <v>-6613</v>
      </c>
      <c r="K39" s="29"/>
      <c r="L39" s="163">
        <v>-72025</v>
      </c>
      <c r="M39" s="29"/>
      <c r="N39" s="29"/>
      <c r="O39" s="163" t="s">
        <v>63</v>
      </c>
      <c r="P39" s="29"/>
      <c r="Q39" s="163" t="s">
        <v>63</v>
      </c>
      <c r="R39" s="29"/>
      <c r="S39" s="163">
        <v>973</v>
      </c>
      <c r="T39" s="29"/>
      <c r="U39" s="163">
        <v>-33</v>
      </c>
      <c r="V39" s="29"/>
      <c r="W39" s="29"/>
      <c r="X39" s="163">
        <v>-682</v>
      </c>
      <c r="Y39" s="29"/>
      <c r="Z39" s="163">
        <v>-682</v>
      </c>
      <c r="AA39" s="29"/>
      <c r="AB39" s="163">
        <v>-682</v>
      </c>
      <c r="AC39" s="29"/>
      <c r="AD39" s="163">
        <v>-682</v>
      </c>
      <c r="AE39" s="29"/>
      <c r="AF39" s="29"/>
      <c r="AG39" s="163" t="s">
        <v>63</v>
      </c>
      <c r="AH39" s="29"/>
      <c r="AI39" s="163" t="s">
        <v>63</v>
      </c>
      <c r="AJ39" s="68"/>
      <c r="AK39" s="163" t="s">
        <v>63</v>
      </c>
      <c r="AL39" s="29"/>
      <c r="AM39" s="163" t="s">
        <v>63</v>
      </c>
      <c r="AN39" s="29"/>
      <c r="AO39" s="68"/>
      <c r="AP39" s="163" t="s">
        <v>63</v>
      </c>
      <c r="AQ39" s="26"/>
      <c r="AR39" s="163">
        <v>-80621</v>
      </c>
      <c r="AS39" s="26"/>
      <c r="AT39" s="163">
        <v>-80384</v>
      </c>
      <c r="AU39" s="29"/>
      <c r="AV39" s="163">
        <v>-80384</v>
      </c>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row>
    <row r="40" spans="1:140">
      <c r="A40" s="50" t="s">
        <v>224</v>
      </c>
      <c r="B40" s="29"/>
      <c r="C40" s="29"/>
      <c r="D40" s="29"/>
      <c r="E40" s="29"/>
      <c r="F40" s="66" t="s">
        <v>63</v>
      </c>
      <c r="G40" s="29"/>
      <c r="H40" s="66" t="s">
        <v>63</v>
      </c>
      <c r="I40" s="29"/>
      <c r="J40" s="66" t="s">
        <v>63</v>
      </c>
      <c r="K40" s="29"/>
      <c r="L40" s="66" t="s">
        <v>63</v>
      </c>
      <c r="M40" s="29"/>
      <c r="N40" s="29"/>
      <c r="O40" s="66" t="s">
        <v>63</v>
      </c>
      <c r="P40" s="29"/>
      <c r="Q40" s="66" t="s">
        <v>63</v>
      </c>
      <c r="R40" s="29"/>
      <c r="S40" s="66" t="s">
        <v>63</v>
      </c>
      <c r="T40" s="29"/>
      <c r="U40" s="66">
        <v>17769</v>
      </c>
      <c r="V40" s="29"/>
      <c r="W40" s="29"/>
      <c r="X40" s="66">
        <v>-19510</v>
      </c>
      <c r="Y40" s="29"/>
      <c r="Z40" s="66">
        <v>-19510</v>
      </c>
      <c r="AA40" s="29"/>
      <c r="AB40" s="66">
        <v>-19510</v>
      </c>
      <c r="AC40" s="29"/>
      <c r="AD40" s="66">
        <v>-19510</v>
      </c>
      <c r="AE40" s="29"/>
      <c r="AF40" s="29"/>
      <c r="AG40" s="66" t="s">
        <v>63</v>
      </c>
      <c r="AH40" s="29"/>
      <c r="AI40" s="66" t="s">
        <v>63</v>
      </c>
      <c r="AJ40" s="62"/>
      <c r="AK40" s="66" t="s">
        <v>63</v>
      </c>
      <c r="AL40" s="29"/>
      <c r="AM40" s="66" t="s">
        <v>63</v>
      </c>
      <c r="AN40" s="29"/>
      <c r="AO40" s="62"/>
      <c r="AP40" s="66" t="s">
        <v>63</v>
      </c>
      <c r="AR40" s="66" t="s">
        <v>63</v>
      </c>
      <c r="AT40" s="66" t="s">
        <v>63</v>
      </c>
      <c r="AU40" s="29"/>
      <c r="AV40" s="66" t="s">
        <v>63</v>
      </c>
    </row>
    <row r="41" spans="1:140">
      <c r="A41" s="81" t="s">
        <v>225</v>
      </c>
      <c r="B41" s="29"/>
      <c r="C41" s="29"/>
      <c r="D41" s="29"/>
      <c r="E41" s="29"/>
      <c r="F41" s="97" t="s">
        <v>63</v>
      </c>
      <c r="G41" s="29"/>
      <c r="H41" s="97" t="s">
        <v>63</v>
      </c>
      <c r="I41" s="29"/>
      <c r="J41" s="97" t="s">
        <v>63</v>
      </c>
      <c r="K41" s="29"/>
      <c r="L41" s="97" t="s">
        <v>63</v>
      </c>
      <c r="M41" s="29"/>
      <c r="N41" s="29"/>
      <c r="O41" s="97" t="s">
        <v>63</v>
      </c>
      <c r="P41" s="29"/>
      <c r="Q41" s="97" t="s">
        <v>63</v>
      </c>
      <c r="R41" s="29"/>
      <c r="S41" s="97" t="s">
        <v>63</v>
      </c>
      <c r="T41" s="29"/>
      <c r="U41" s="97" t="s">
        <v>63</v>
      </c>
      <c r="V41" s="29"/>
      <c r="W41" s="29"/>
      <c r="X41" s="97" t="s">
        <v>63</v>
      </c>
      <c r="Y41" s="29"/>
      <c r="Z41" s="97" t="s">
        <v>63</v>
      </c>
      <c r="AA41" s="29"/>
      <c r="AB41" s="97" t="s">
        <v>63</v>
      </c>
      <c r="AC41" s="29"/>
      <c r="AD41" s="97" t="s">
        <v>63</v>
      </c>
      <c r="AE41" s="29"/>
      <c r="AF41" s="29"/>
      <c r="AG41" s="97" t="s">
        <v>63</v>
      </c>
      <c r="AH41" s="29"/>
      <c r="AI41" s="97" t="s">
        <v>63</v>
      </c>
      <c r="AJ41" s="68"/>
      <c r="AK41" s="97" t="s">
        <v>63</v>
      </c>
      <c r="AL41" s="29"/>
      <c r="AM41" s="97" t="s">
        <v>63</v>
      </c>
      <c r="AN41" s="29"/>
      <c r="AO41" s="68"/>
      <c r="AP41" s="97" t="s">
        <v>63</v>
      </c>
      <c r="AR41" s="97" t="s">
        <v>63</v>
      </c>
      <c r="AT41" s="97" t="s">
        <v>63</v>
      </c>
      <c r="AU41" s="29"/>
      <c r="AV41" s="97" t="s">
        <v>63</v>
      </c>
    </row>
    <row r="42" spans="1:140" ht="13.8" thickBot="1">
      <c r="A42" s="50" t="s">
        <v>226</v>
      </c>
      <c r="B42" s="29"/>
      <c r="C42" s="29"/>
      <c r="D42" s="29"/>
      <c r="E42" s="29"/>
      <c r="F42" s="68" t="s">
        <v>63</v>
      </c>
      <c r="G42" s="29"/>
      <c r="H42" s="68" t="s">
        <v>63</v>
      </c>
      <c r="I42" s="29"/>
      <c r="J42" s="68">
        <v>142</v>
      </c>
      <c r="K42" s="29"/>
      <c r="L42" s="68">
        <v>141.72</v>
      </c>
      <c r="M42" s="29"/>
      <c r="N42" s="29"/>
      <c r="O42" s="68" t="s">
        <v>63</v>
      </c>
      <c r="P42" s="29"/>
      <c r="Q42" s="68" t="s">
        <v>63</v>
      </c>
      <c r="R42" s="29"/>
      <c r="S42" s="68" t="s">
        <v>63</v>
      </c>
      <c r="T42" s="29"/>
      <c r="U42" s="68" t="s">
        <v>63</v>
      </c>
      <c r="V42" s="29"/>
      <c r="W42" s="29"/>
      <c r="X42" s="68" t="s">
        <v>63</v>
      </c>
      <c r="Y42" s="29"/>
      <c r="Z42" s="68" t="s">
        <v>63</v>
      </c>
      <c r="AA42" s="29"/>
      <c r="AB42" s="68" t="s">
        <v>63</v>
      </c>
      <c r="AC42" s="29"/>
      <c r="AD42" s="68" t="s">
        <v>63</v>
      </c>
      <c r="AE42" s="29"/>
      <c r="AF42" s="29"/>
      <c r="AG42" s="68" t="s">
        <v>63</v>
      </c>
      <c r="AH42" s="29"/>
      <c r="AI42" s="68" t="s">
        <v>63</v>
      </c>
      <c r="AJ42" s="68"/>
      <c r="AK42" s="68" t="s">
        <v>63</v>
      </c>
      <c r="AL42" s="29"/>
      <c r="AM42" s="68" t="s">
        <v>63</v>
      </c>
      <c r="AN42" s="29"/>
      <c r="AO42" s="68"/>
      <c r="AP42" s="68">
        <v>23359</v>
      </c>
      <c r="AR42" s="68">
        <v>23359</v>
      </c>
      <c r="AT42" s="68">
        <v>23359</v>
      </c>
      <c r="AU42" s="29"/>
      <c r="AV42" s="68">
        <v>23359</v>
      </c>
    </row>
    <row r="43" spans="1:140" ht="27" thickBot="1">
      <c r="A43" s="158" t="s">
        <v>227</v>
      </c>
      <c r="B43" s="63"/>
      <c r="C43" s="63" t="s">
        <v>46</v>
      </c>
      <c r="D43" s="63"/>
      <c r="E43" s="63" t="s">
        <v>46</v>
      </c>
      <c r="F43" s="114">
        <v>-18535.00301967164</v>
      </c>
      <c r="G43" s="63" t="s">
        <v>46</v>
      </c>
      <c r="H43" s="114">
        <v>-29003</v>
      </c>
      <c r="I43" s="63" t="s">
        <v>46</v>
      </c>
      <c r="J43" s="114">
        <v>-37252</v>
      </c>
      <c r="K43" s="63" t="s">
        <v>46</v>
      </c>
      <c r="L43" s="114">
        <v>-122747.23300000001</v>
      </c>
      <c r="M43" s="63"/>
      <c r="N43" s="63" t="s">
        <v>46</v>
      </c>
      <c r="O43" s="114">
        <v>-17766</v>
      </c>
      <c r="P43" s="63" t="s">
        <v>46</v>
      </c>
      <c r="Q43" s="114">
        <v>-29026</v>
      </c>
      <c r="R43" s="63" t="s">
        <v>46</v>
      </c>
      <c r="S43" s="114">
        <v>-37253</v>
      </c>
      <c r="T43" s="63" t="s">
        <v>46</v>
      </c>
      <c r="U43" s="114">
        <v>-36593</v>
      </c>
      <c r="V43" s="63"/>
      <c r="W43" s="63" t="s">
        <v>46</v>
      </c>
      <c r="X43" s="114">
        <v>-33589</v>
      </c>
      <c r="Y43" s="63" t="s">
        <v>46</v>
      </c>
      <c r="Z43" s="114">
        <v>-45912.725999999995</v>
      </c>
      <c r="AA43" s="63" t="s">
        <v>46</v>
      </c>
      <c r="AB43" s="114">
        <f>SUM(AB36:AB42)</f>
        <v>-60070</v>
      </c>
      <c r="AC43" s="63"/>
      <c r="AD43" s="114">
        <f>SUM(AD36:AD42)</f>
        <v>-78944</v>
      </c>
      <c r="AE43" s="63"/>
      <c r="AF43" s="63" t="s">
        <v>46</v>
      </c>
      <c r="AG43" s="114">
        <f>SUM(AG36:AG42)</f>
        <v>-24672</v>
      </c>
      <c r="AH43" s="63" t="s">
        <v>46</v>
      </c>
      <c r="AI43" s="114">
        <f>SUM(AI36:AI42)</f>
        <v>-44420</v>
      </c>
      <c r="AJ43" s="63"/>
      <c r="AK43" s="114">
        <f>SUM(AK36:AK42)</f>
        <v>-64708</v>
      </c>
      <c r="AL43" s="63"/>
      <c r="AM43" s="114">
        <f>SUM(AM36:AM42)</f>
        <v>-105959</v>
      </c>
      <c r="AN43" s="63"/>
      <c r="AO43" s="63"/>
      <c r="AP43" s="114">
        <f>SUM(AP36:AP42)</f>
        <v>779</v>
      </c>
      <c r="AR43" s="114">
        <f>SUM(AR36:AR42)</f>
        <v>-104420</v>
      </c>
      <c r="AT43" s="114">
        <f>SUM(AT36:AT42)</f>
        <v>-123636</v>
      </c>
      <c r="AU43" s="63"/>
      <c r="AV43" s="114">
        <f>SUM(AV36:AV42)</f>
        <v>-495495</v>
      </c>
      <c r="AZ43" s="72"/>
      <c r="BA43" s="72"/>
    </row>
    <row r="44" spans="1:140">
      <c r="A44" s="50" t="s">
        <v>228</v>
      </c>
      <c r="B44" s="29"/>
      <c r="C44" s="161"/>
      <c r="D44" s="161"/>
      <c r="E44" s="161"/>
      <c r="F44" s="61"/>
      <c r="G44" s="161"/>
      <c r="H44" s="61"/>
      <c r="I44" s="161"/>
      <c r="J44" s="61"/>
      <c r="K44" s="161"/>
      <c r="L44" s="61"/>
      <c r="M44" s="161"/>
      <c r="N44" s="161"/>
      <c r="O44" s="62"/>
      <c r="P44" s="68"/>
      <c r="Q44" s="62"/>
      <c r="R44" s="68"/>
      <c r="S44" s="62"/>
      <c r="T44" s="68"/>
      <c r="U44" s="62"/>
      <c r="V44" s="161"/>
      <c r="W44" s="161"/>
      <c r="X44" s="62"/>
      <c r="Y44" s="161"/>
      <c r="Z44" s="62"/>
      <c r="AA44" s="161"/>
      <c r="AB44" s="62"/>
      <c r="AC44" s="161"/>
      <c r="AD44" s="62"/>
      <c r="AE44" s="161"/>
      <c r="AF44" s="161"/>
      <c r="AG44" s="62"/>
      <c r="AH44" s="161"/>
      <c r="AI44" s="62"/>
      <c r="AJ44" s="62"/>
      <c r="AK44" s="62"/>
      <c r="AL44" s="161"/>
      <c r="AM44" s="62"/>
      <c r="AN44" s="161"/>
      <c r="AO44" s="62"/>
      <c r="AP44" s="62"/>
      <c r="AR44" s="62"/>
      <c r="AT44" s="62"/>
      <c r="AU44" s="161"/>
      <c r="AV44" s="62"/>
    </row>
    <row r="45" spans="1:140">
      <c r="A45" s="10" t="s">
        <v>229</v>
      </c>
      <c r="B45" s="29"/>
      <c r="C45" s="72"/>
      <c r="D45" s="72"/>
      <c r="E45" s="72"/>
      <c r="F45" s="72"/>
      <c r="G45" s="72"/>
      <c r="H45" s="72"/>
      <c r="I45" s="72"/>
      <c r="J45" s="72"/>
      <c r="K45" s="72"/>
      <c r="L45" s="72"/>
      <c r="M45" s="72"/>
      <c r="N45" s="72"/>
      <c r="O45" s="176"/>
      <c r="P45" s="176"/>
      <c r="Q45" s="176"/>
      <c r="R45" s="176"/>
      <c r="S45" s="176"/>
      <c r="T45" s="176"/>
      <c r="U45" s="171"/>
      <c r="V45" s="72"/>
      <c r="W45" s="72"/>
      <c r="X45" s="176"/>
      <c r="Y45" s="72"/>
      <c r="Z45" s="176"/>
      <c r="AA45" s="72"/>
      <c r="AB45" s="176"/>
      <c r="AC45" s="72"/>
      <c r="AD45" s="171"/>
      <c r="AE45" s="72"/>
      <c r="AF45" s="72"/>
      <c r="AG45" s="176"/>
      <c r="AH45" s="72"/>
      <c r="AI45" s="176"/>
      <c r="AJ45" s="176"/>
      <c r="AK45" s="176"/>
      <c r="AL45" s="72"/>
      <c r="AM45" s="171"/>
      <c r="AN45" s="72"/>
      <c r="AO45" s="176"/>
      <c r="AP45" s="176"/>
      <c r="AR45" s="176"/>
      <c r="AT45" s="176"/>
      <c r="AU45" s="72"/>
      <c r="AV45" s="171"/>
    </row>
    <row r="46" spans="1:140">
      <c r="A46" s="51" t="s">
        <v>230</v>
      </c>
      <c r="B46" s="29"/>
      <c r="C46" s="29"/>
      <c r="D46" s="29"/>
      <c r="E46" s="29"/>
      <c r="F46" s="67">
        <v>-3037</v>
      </c>
      <c r="G46" s="29"/>
      <c r="H46" s="67">
        <v>-5739</v>
      </c>
      <c r="I46" s="29"/>
      <c r="J46" s="67">
        <v>-8659</v>
      </c>
      <c r="K46" s="29"/>
      <c r="L46" s="67">
        <v>-13926</v>
      </c>
      <c r="M46" s="29"/>
      <c r="N46" s="29"/>
      <c r="O46" s="64">
        <v>-2292</v>
      </c>
      <c r="P46" s="29"/>
      <c r="Q46" s="64">
        <v>-6018</v>
      </c>
      <c r="R46" s="29"/>
      <c r="S46" s="64">
        <v>-10305</v>
      </c>
      <c r="T46" s="29"/>
      <c r="U46" s="64">
        <v>-12810</v>
      </c>
      <c r="V46" s="29"/>
      <c r="W46" s="29"/>
      <c r="X46" s="64">
        <v>-3705</v>
      </c>
      <c r="Y46" s="29"/>
      <c r="Z46" s="64">
        <v>-6856</v>
      </c>
      <c r="AA46" s="29"/>
      <c r="AB46" s="64">
        <v>-9168</v>
      </c>
      <c r="AC46" s="29"/>
      <c r="AD46" s="64">
        <v>-12165</v>
      </c>
      <c r="AE46" s="29"/>
      <c r="AF46" s="29"/>
      <c r="AG46" s="64">
        <v>-3433</v>
      </c>
      <c r="AH46" s="29"/>
      <c r="AI46" s="64">
        <v>-5569</v>
      </c>
      <c r="AJ46" s="62"/>
      <c r="AK46" s="64">
        <v>-8238</v>
      </c>
      <c r="AL46" s="29"/>
      <c r="AM46" s="64">
        <v>-11358</v>
      </c>
      <c r="AN46" s="29"/>
      <c r="AO46" s="62"/>
      <c r="AP46" s="64">
        <v>-2349</v>
      </c>
      <c r="AR46" s="64">
        <v>-4487</v>
      </c>
      <c r="AT46" s="64">
        <v>-6552</v>
      </c>
      <c r="AU46" s="29"/>
      <c r="AV46" s="64">
        <v>-9508</v>
      </c>
    </row>
    <row r="47" spans="1:140">
      <c r="A47" s="50" t="s">
        <v>231</v>
      </c>
      <c r="B47" s="29"/>
      <c r="C47" s="29"/>
      <c r="D47" s="29"/>
      <c r="E47" s="29"/>
      <c r="F47" s="66">
        <v>350000</v>
      </c>
      <c r="G47" s="29"/>
      <c r="H47" s="66">
        <v>350000</v>
      </c>
      <c r="I47" s="29"/>
      <c r="J47" s="66">
        <v>350000</v>
      </c>
      <c r="K47" s="29"/>
      <c r="L47" s="66">
        <v>350000</v>
      </c>
      <c r="M47" s="29"/>
      <c r="N47" s="29"/>
      <c r="O47" s="66" t="s">
        <v>63</v>
      </c>
      <c r="P47" s="29"/>
      <c r="Q47" s="66" t="s">
        <v>63</v>
      </c>
      <c r="R47" s="29"/>
      <c r="S47" s="66" t="s">
        <v>63</v>
      </c>
      <c r="T47" s="29"/>
      <c r="U47" s="66">
        <v>239130</v>
      </c>
      <c r="V47" s="29"/>
      <c r="W47" s="29"/>
      <c r="X47" s="66" t="s">
        <v>63</v>
      </c>
      <c r="Y47" s="29"/>
      <c r="Z47" s="66" t="s">
        <v>63</v>
      </c>
      <c r="AA47" s="29"/>
      <c r="AB47" s="66" t="s">
        <v>63</v>
      </c>
      <c r="AC47" s="29"/>
      <c r="AD47" s="66">
        <v>0</v>
      </c>
      <c r="AE47" s="29"/>
      <c r="AF47" s="29"/>
      <c r="AG47" s="66" t="s">
        <v>63</v>
      </c>
      <c r="AH47" s="29"/>
      <c r="AI47" s="66">
        <v>400000</v>
      </c>
      <c r="AJ47" s="62"/>
      <c r="AK47" s="66">
        <v>400000</v>
      </c>
      <c r="AL47" s="29"/>
      <c r="AM47" s="66">
        <v>400000</v>
      </c>
      <c r="AN47" s="29"/>
      <c r="AO47" s="62"/>
      <c r="AP47" s="66" t="s">
        <v>63</v>
      </c>
      <c r="AR47" s="66" t="s">
        <v>63</v>
      </c>
      <c r="AT47" s="66" t="s">
        <v>63</v>
      </c>
      <c r="AU47" s="29"/>
      <c r="AV47" s="66">
        <v>350000</v>
      </c>
    </row>
    <row r="48" spans="1:140">
      <c r="A48" s="51" t="s">
        <v>232</v>
      </c>
      <c r="B48" s="29"/>
      <c r="C48" s="29"/>
      <c r="D48" s="29"/>
      <c r="E48" s="29"/>
      <c r="F48" s="67">
        <v>-8500</v>
      </c>
      <c r="G48" s="29"/>
      <c r="H48" s="67">
        <v>-17000</v>
      </c>
      <c r="I48" s="29"/>
      <c r="J48" s="67">
        <v>-25500</v>
      </c>
      <c r="K48" s="29"/>
      <c r="L48" s="67">
        <v>-34002</v>
      </c>
      <c r="M48" s="29"/>
      <c r="N48" s="29"/>
      <c r="O48" s="64">
        <v>-8500</v>
      </c>
      <c r="P48" s="29"/>
      <c r="Q48" s="64">
        <v>-367000</v>
      </c>
      <c r="R48" s="29"/>
      <c r="S48" s="64">
        <v>-375500</v>
      </c>
      <c r="T48" s="29"/>
      <c r="U48" s="64">
        <v>-620130</v>
      </c>
      <c r="V48" s="29"/>
      <c r="W48" s="29"/>
      <c r="X48" s="64">
        <v>-6625</v>
      </c>
      <c r="Y48" s="29"/>
      <c r="Z48" s="64">
        <v>-13250</v>
      </c>
      <c r="AA48" s="29"/>
      <c r="AB48" s="64">
        <v>-19875</v>
      </c>
      <c r="AC48" s="29"/>
      <c r="AD48" s="64">
        <v>-19875</v>
      </c>
      <c r="AE48" s="29"/>
      <c r="AF48" s="29"/>
      <c r="AG48" s="64">
        <v>-13250</v>
      </c>
      <c r="AH48" s="29"/>
      <c r="AI48" s="64">
        <v>-19875</v>
      </c>
      <c r="AJ48" s="62"/>
      <c r="AK48" s="64">
        <v>-26500</v>
      </c>
      <c r="AL48" s="29"/>
      <c r="AM48" s="64">
        <v>-433125</v>
      </c>
      <c r="AN48" s="29"/>
      <c r="AO48" s="62"/>
      <c r="AP48" s="64">
        <v>-6625</v>
      </c>
      <c r="AR48" s="64">
        <v>-13250</v>
      </c>
      <c r="AT48" s="64">
        <v>-19875</v>
      </c>
      <c r="AU48" s="29"/>
      <c r="AV48" s="64">
        <v>-26500</v>
      </c>
    </row>
    <row r="49" spans="1:140">
      <c r="A49" s="50" t="s">
        <v>233</v>
      </c>
      <c r="B49" s="29"/>
      <c r="C49" s="29"/>
      <c r="D49" s="29"/>
      <c r="E49" s="29"/>
      <c r="F49" s="66" t="s">
        <v>63</v>
      </c>
      <c r="G49" s="29"/>
      <c r="H49" s="66" t="s">
        <v>63</v>
      </c>
      <c r="I49" s="29"/>
      <c r="J49" s="66" t="s">
        <v>63</v>
      </c>
      <c r="K49" s="29"/>
      <c r="L49" s="66" t="s">
        <v>63</v>
      </c>
      <c r="M49" s="29"/>
      <c r="N49" s="29"/>
      <c r="O49" s="66">
        <v>250000</v>
      </c>
      <c r="P49" s="29"/>
      <c r="Q49" s="66">
        <v>250000</v>
      </c>
      <c r="R49" s="29"/>
      <c r="S49" s="66">
        <v>250000</v>
      </c>
      <c r="T49" s="29"/>
      <c r="U49" s="66">
        <v>261000</v>
      </c>
      <c r="V49" s="29"/>
      <c r="W49" s="29"/>
      <c r="X49" s="66">
        <v>75000</v>
      </c>
      <c r="Y49" s="29"/>
      <c r="Z49" s="66">
        <v>148000</v>
      </c>
      <c r="AA49" s="29"/>
      <c r="AB49" s="66">
        <v>148000</v>
      </c>
      <c r="AC49" s="29"/>
      <c r="AD49" s="66">
        <v>148000</v>
      </c>
      <c r="AE49" s="29"/>
      <c r="AF49" s="29"/>
      <c r="AG49" s="66">
        <v>50000</v>
      </c>
      <c r="AH49" s="29"/>
      <c r="AI49" s="66">
        <v>50000</v>
      </c>
      <c r="AJ49" s="62"/>
      <c r="AK49" s="66">
        <v>50000</v>
      </c>
      <c r="AL49" s="29"/>
      <c r="AM49" s="66">
        <v>50000</v>
      </c>
      <c r="AN49" s="29"/>
      <c r="AO49" s="62"/>
      <c r="AP49" s="66" t="s">
        <v>135</v>
      </c>
      <c r="AR49" s="66">
        <v>85000</v>
      </c>
      <c r="AT49" s="66">
        <v>85000</v>
      </c>
      <c r="AU49" s="29"/>
      <c r="AV49" s="66">
        <v>85000</v>
      </c>
    </row>
    <row r="50" spans="1:140">
      <c r="A50" s="81" t="s">
        <v>234</v>
      </c>
      <c r="B50" s="29"/>
      <c r="C50" s="29"/>
      <c r="D50" s="29"/>
      <c r="E50" s="29"/>
      <c r="F50" s="60">
        <v>-250000</v>
      </c>
      <c r="G50" s="29"/>
      <c r="H50" s="60">
        <v>-250000</v>
      </c>
      <c r="I50" s="29"/>
      <c r="J50" s="60">
        <v>-250000</v>
      </c>
      <c r="K50" s="29"/>
      <c r="L50" s="60">
        <v>-250000</v>
      </c>
      <c r="M50" s="29"/>
      <c r="N50" s="29"/>
      <c r="O50" s="60" t="s">
        <v>63</v>
      </c>
      <c r="P50" s="29"/>
      <c r="Q50" s="60" t="s">
        <v>63</v>
      </c>
      <c r="R50" s="29"/>
      <c r="S50" s="60">
        <v>-50000</v>
      </c>
      <c r="T50" s="29"/>
      <c r="U50" s="60">
        <v>-110000</v>
      </c>
      <c r="V50" s="29"/>
      <c r="W50" s="29"/>
      <c r="X50" s="60">
        <v>-46000</v>
      </c>
      <c r="Y50" s="29"/>
      <c r="Z50" s="60">
        <v>-196000</v>
      </c>
      <c r="AA50" s="29"/>
      <c r="AB50" s="60">
        <v>-244000</v>
      </c>
      <c r="AC50" s="29"/>
      <c r="AD50" s="60">
        <v>-289000</v>
      </c>
      <c r="AE50" s="29"/>
      <c r="AF50" s="29"/>
      <c r="AG50" s="60">
        <v>-10000</v>
      </c>
      <c r="AH50" s="29"/>
      <c r="AI50" s="60">
        <v>-60000</v>
      </c>
      <c r="AJ50" s="62"/>
      <c r="AK50" s="60">
        <v>-60000</v>
      </c>
      <c r="AL50" s="29"/>
      <c r="AM50" s="60">
        <v>-60000</v>
      </c>
      <c r="AN50" s="29"/>
      <c r="AO50" s="62"/>
      <c r="AP50" s="60" t="s">
        <v>135</v>
      </c>
      <c r="AR50" s="60" t="s">
        <v>135</v>
      </c>
      <c r="AT50" s="60">
        <v>-85000</v>
      </c>
      <c r="AU50" s="29"/>
      <c r="AV50" s="60">
        <v>-85000</v>
      </c>
    </row>
    <row r="51" spans="1:140" ht="26.4">
      <c r="A51" s="50" t="s">
        <v>235</v>
      </c>
      <c r="B51" s="29"/>
      <c r="C51" s="29"/>
      <c r="D51" s="29"/>
      <c r="E51" s="29"/>
      <c r="F51" s="62">
        <v>6596</v>
      </c>
      <c r="G51" s="29"/>
      <c r="H51" s="62">
        <v>14757</v>
      </c>
      <c r="I51" s="29"/>
      <c r="J51" s="62">
        <v>29786</v>
      </c>
      <c r="K51" s="29"/>
      <c r="L51" s="62">
        <v>35051</v>
      </c>
      <c r="M51" s="29"/>
      <c r="N51" s="29"/>
      <c r="O51" s="62">
        <v>3300</v>
      </c>
      <c r="P51" s="29"/>
      <c r="Q51" s="62">
        <v>8446</v>
      </c>
      <c r="R51" s="29"/>
      <c r="S51" s="62">
        <v>13042</v>
      </c>
      <c r="T51" s="29"/>
      <c r="U51" s="62">
        <v>27751</v>
      </c>
      <c r="V51" s="29"/>
      <c r="W51" s="29"/>
      <c r="X51" s="62">
        <v>15924</v>
      </c>
      <c r="Y51" s="29"/>
      <c r="Z51" s="62">
        <v>31928</v>
      </c>
      <c r="AA51" s="29"/>
      <c r="AB51" s="62">
        <v>34638</v>
      </c>
      <c r="AC51" s="29"/>
      <c r="AD51" s="62">
        <v>39485</v>
      </c>
      <c r="AE51" s="29"/>
      <c r="AF51" s="29"/>
      <c r="AG51" s="62">
        <v>6797</v>
      </c>
      <c r="AH51" s="29"/>
      <c r="AI51" s="62">
        <v>9720</v>
      </c>
      <c r="AJ51" s="62"/>
      <c r="AK51" s="62">
        <v>12170</v>
      </c>
      <c r="AL51" s="29"/>
      <c r="AM51" s="62">
        <v>17215</v>
      </c>
      <c r="AN51" s="29"/>
      <c r="AO51" s="62"/>
      <c r="AP51" s="62">
        <v>6943</v>
      </c>
      <c r="AR51" s="62">
        <v>9345</v>
      </c>
      <c r="AT51" s="62">
        <v>14347</v>
      </c>
      <c r="AU51" s="29"/>
      <c r="AV51" s="62">
        <v>17506</v>
      </c>
    </row>
    <row r="52" spans="1:140">
      <c r="A52" s="81" t="s">
        <v>236</v>
      </c>
      <c r="B52" s="29"/>
      <c r="C52" s="29"/>
      <c r="D52" s="29"/>
      <c r="E52" s="29"/>
      <c r="F52" s="60">
        <v>-28721</v>
      </c>
      <c r="G52" s="29"/>
      <c r="H52" s="60">
        <v>-30401</v>
      </c>
      <c r="I52" s="29"/>
      <c r="J52" s="60">
        <v>-33467</v>
      </c>
      <c r="K52" s="29"/>
      <c r="L52" s="60">
        <v>-35717</v>
      </c>
      <c r="M52" s="29"/>
      <c r="N52" s="29"/>
      <c r="O52" s="60">
        <v>-41889</v>
      </c>
      <c r="P52" s="29"/>
      <c r="Q52" s="60">
        <v>-44521</v>
      </c>
      <c r="R52" s="29"/>
      <c r="S52" s="60">
        <v>-44942</v>
      </c>
      <c r="T52" s="29"/>
      <c r="U52" s="60">
        <v>-44942</v>
      </c>
      <c r="V52" s="29"/>
      <c r="W52" s="29"/>
      <c r="X52" s="60">
        <v>-18172</v>
      </c>
      <c r="Y52" s="29"/>
      <c r="Z52" s="60">
        <v>-18317</v>
      </c>
      <c r="AA52" s="29"/>
      <c r="AB52" s="60">
        <v>-19687</v>
      </c>
      <c r="AC52" s="29"/>
      <c r="AD52" s="60">
        <v>-21529</v>
      </c>
      <c r="AE52" s="29"/>
      <c r="AF52" s="29"/>
      <c r="AG52" s="60">
        <v>-20820</v>
      </c>
      <c r="AH52" s="29"/>
      <c r="AI52" s="60">
        <v>-21142</v>
      </c>
      <c r="AJ52" s="62"/>
      <c r="AK52" s="60">
        <v>-21307</v>
      </c>
      <c r="AL52" s="29"/>
      <c r="AM52" s="60">
        <v>-22278</v>
      </c>
      <c r="AN52" s="29"/>
      <c r="AO52" s="62"/>
      <c r="AP52" s="60">
        <v>-30742</v>
      </c>
      <c r="AR52" s="60">
        <v>-30874</v>
      </c>
      <c r="AT52" s="60">
        <v>-31829</v>
      </c>
      <c r="AU52" s="29"/>
      <c r="AV52" s="60">
        <v>-33381</v>
      </c>
    </row>
    <row r="53" spans="1:140">
      <c r="A53" s="50" t="s">
        <v>237</v>
      </c>
      <c r="B53" s="29"/>
      <c r="C53" s="29"/>
      <c r="D53" s="29"/>
      <c r="E53" s="29"/>
      <c r="F53" s="66">
        <v>-20114.767050000002</v>
      </c>
      <c r="G53" s="29"/>
      <c r="H53" s="66">
        <v>-40248</v>
      </c>
      <c r="I53" s="29"/>
      <c r="J53" s="66">
        <v>-60461</v>
      </c>
      <c r="K53" s="29"/>
      <c r="L53" s="66">
        <v>-80479</v>
      </c>
      <c r="M53" s="29"/>
      <c r="N53" s="29"/>
      <c r="O53" s="66">
        <v>-23134</v>
      </c>
      <c r="P53" s="29"/>
      <c r="Q53" s="66">
        <v>-46069</v>
      </c>
      <c r="R53" s="29"/>
      <c r="S53" s="66">
        <v>-68942</v>
      </c>
      <c r="T53" s="29"/>
      <c r="U53" s="66">
        <v>-91837</v>
      </c>
      <c r="V53" s="29"/>
      <c r="W53" s="29"/>
      <c r="X53" s="66">
        <v>-25255</v>
      </c>
      <c r="Y53" s="29"/>
      <c r="Z53" s="66">
        <v>-50286</v>
      </c>
      <c r="AA53" s="29"/>
      <c r="AB53" s="66">
        <v>-75230</v>
      </c>
      <c r="AC53" s="29"/>
      <c r="AD53" s="66">
        <v>-100014</v>
      </c>
      <c r="AE53" s="29"/>
      <c r="AF53" s="29"/>
      <c r="AG53" s="66">
        <v>-27492</v>
      </c>
      <c r="AH53" s="29"/>
      <c r="AI53" s="66">
        <v>-54829</v>
      </c>
      <c r="AJ53" s="62"/>
      <c r="AK53" s="66">
        <v>-81768</v>
      </c>
      <c r="AL53" s="29"/>
      <c r="AM53" s="66">
        <v>-108466</v>
      </c>
      <c r="AN53" s="29"/>
      <c r="AO53" s="62"/>
      <c r="AP53" s="66">
        <v>-29784</v>
      </c>
      <c r="AR53" s="66">
        <v>-59408</v>
      </c>
      <c r="AT53" s="66">
        <v>-88701</v>
      </c>
      <c r="AU53" s="29"/>
      <c r="AV53" s="66">
        <v>-117747</v>
      </c>
    </row>
    <row r="54" spans="1:140">
      <c r="A54" s="81" t="s">
        <v>238</v>
      </c>
      <c r="B54" s="29"/>
      <c r="C54" s="29"/>
      <c r="D54" s="29"/>
      <c r="E54" s="29"/>
      <c r="F54" s="60">
        <v>-1893</v>
      </c>
      <c r="G54" s="29"/>
      <c r="H54" s="60">
        <v>-2053</v>
      </c>
      <c r="I54" s="29"/>
      <c r="J54" s="60">
        <v>-3018</v>
      </c>
      <c r="K54" s="29"/>
      <c r="L54" s="60">
        <v>-3029</v>
      </c>
      <c r="M54" s="29"/>
      <c r="N54" s="29"/>
      <c r="O54" s="60" t="s">
        <v>63</v>
      </c>
      <c r="P54" s="29"/>
      <c r="Q54" s="60" t="s">
        <v>63</v>
      </c>
      <c r="R54" s="29"/>
      <c r="S54" s="60" t="s">
        <v>63</v>
      </c>
      <c r="T54" s="29"/>
      <c r="U54" s="60">
        <v>-3045</v>
      </c>
      <c r="V54" s="29"/>
      <c r="W54" s="29"/>
      <c r="X54" s="60" t="s">
        <v>63</v>
      </c>
      <c r="Y54" s="29"/>
      <c r="Z54" s="60" t="s">
        <v>63</v>
      </c>
      <c r="AA54" s="29"/>
      <c r="AB54" s="60" t="s">
        <v>63</v>
      </c>
      <c r="AC54" s="29"/>
      <c r="AD54" s="60" t="s">
        <v>63</v>
      </c>
      <c r="AE54" s="29"/>
      <c r="AF54" s="29"/>
      <c r="AG54" s="60" t="s">
        <v>63</v>
      </c>
      <c r="AH54" s="29"/>
      <c r="AI54" s="60">
        <v>-3304.8439900000003</v>
      </c>
      <c r="AJ54" s="62"/>
      <c r="AK54" s="60">
        <v>-4123</v>
      </c>
      <c r="AL54" s="29"/>
      <c r="AM54" s="60">
        <v>-4165</v>
      </c>
      <c r="AN54" s="29"/>
      <c r="AO54" s="62"/>
      <c r="AP54" s="60" t="s">
        <v>63</v>
      </c>
      <c r="AR54" s="60" t="s">
        <v>63</v>
      </c>
      <c r="AT54" s="60" t="s">
        <v>63</v>
      </c>
      <c r="AU54" s="29"/>
      <c r="AV54" s="60">
        <v>-4137</v>
      </c>
    </row>
    <row r="55" spans="1:140">
      <c r="A55" s="50" t="s">
        <v>239</v>
      </c>
      <c r="B55" s="29"/>
      <c r="C55" s="29"/>
      <c r="D55" s="29"/>
      <c r="E55" s="29"/>
      <c r="F55" s="62" t="s">
        <v>63</v>
      </c>
      <c r="G55" s="29"/>
      <c r="H55" s="62">
        <v>-2556</v>
      </c>
      <c r="I55" s="29"/>
      <c r="J55" s="62">
        <v>-2556</v>
      </c>
      <c r="K55" s="29"/>
      <c r="L55" s="62">
        <v>-2556</v>
      </c>
      <c r="M55" s="29"/>
      <c r="N55" s="29"/>
      <c r="O55" s="62" t="s">
        <v>63</v>
      </c>
      <c r="P55" s="29"/>
      <c r="Q55" s="62" t="s">
        <v>63</v>
      </c>
      <c r="R55" s="29"/>
      <c r="S55" s="62">
        <v>-2437</v>
      </c>
      <c r="T55" s="29"/>
      <c r="U55" s="62">
        <v>-2437</v>
      </c>
      <c r="V55" s="29"/>
      <c r="W55" s="29"/>
      <c r="X55" s="62">
        <v>-2399</v>
      </c>
      <c r="Y55" s="29"/>
      <c r="Z55" s="62">
        <v>-2399</v>
      </c>
      <c r="AA55" s="29"/>
      <c r="AB55" s="62">
        <v>-2399</v>
      </c>
      <c r="AC55" s="29"/>
      <c r="AD55" s="62">
        <v>-2399</v>
      </c>
      <c r="AE55" s="29"/>
      <c r="AF55" s="29"/>
      <c r="AG55" s="62" t="s">
        <v>63</v>
      </c>
      <c r="AH55" s="29"/>
      <c r="AI55" s="62" t="s">
        <v>63</v>
      </c>
      <c r="AJ55" s="62"/>
      <c r="AK55" s="62" t="s">
        <v>63</v>
      </c>
      <c r="AL55" s="29"/>
      <c r="AM55" s="62" t="s">
        <v>63</v>
      </c>
      <c r="AN55" s="29"/>
      <c r="AO55" s="62"/>
      <c r="AP55" s="62" t="s">
        <v>63</v>
      </c>
      <c r="AR55" s="62" t="s">
        <v>63</v>
      </c>
      <c r="AT55" s="62" t="s">
        <v>63</v>
      </c>
      <c r="AU55" s="29"/>
      <c r="AV55" s="62" t="s">
        <v>63</v>
      </c>
    </row>
    <row r="56" spans="1:140" s="142" customFormat="1">
      <c r="A56" s="143" t="s">
        <v>240</v>
      </c>
      <c r="B56" s="29"/>
      <c r="C56" s="29"/>
      <c r="D56" s="29"/>
      <c r="E56" s="29"/>
      <c r="F56" s="112" t="s">
        <v>63</v>
      </c>
      <c r="G56" s="29"/>
      <c r="H56" s="112" t="s">
        <v>63</v>
      </c>
      <c r="I56" s="29"/>
      <c r="J56" s="112" t="s">
        <v>63</v>
      </c>
      <c r="K56" s="29"/>
      <c r="L56" s="112" t="s">
        <v>63</v>
      </c>
      <c r="M56" s="29"/>
      <c r="N56" s="29"/>
      <c r="O56" s="112" t="s">
        <v>63</v>
      </c>
      <c r="P56" s="29"/>
      <c r="Q56" s="112" t="s">
        <v>63</v>
      </c>
      <c r="R56" s="29"/>
      <c r="S56" s="112" t="s">
        <v>63</v>
      </c>
      <c r="T56" s="29"/>
      <c r="U56" s="112" t="s">
        <v>63</v>
      </c>
      <c r="V56" s="29"/>
      <c r="W56" s="29"/>
      <c r="X56" s="112" t="s">
        <v>63</v>
      </c>
      <c r="Y56" s="29"/>
      <c r="Z56" s="112" t="s">
        <v>63</v>
      </c>
      <c r="AA56" s="29"/>
      <c r="AB56" s="112" t="s">
        <v>63</v>
      </c>
      <c r="AC56" s="29"/>
      <c r="AD56" s="112" t="s">
        <v>63</v>
      </c>
      <c r="AE56" s="29"/>
      <c r="AF56" s="29"/>
      <c r="AG56" s="112" t="s">
        <v>63</v>
      </c>
      <c r="AH56" s="29"/>
      <c r="AI56" s="112" t="s">
        <v>63</v>
      </c>
      <c r="AJ56" s="62"/>
      <c r="AK56" s="112" t="s">
        <v>63</v>
      </c>
      <c r="AL56" s="29"/>
      <c r="AM56" s="112"/>
      <c r="AN56" s="29"/>
      <c r="AO56" s="62"/>
      <c r="AP56" s="112" t="s">
        <v>63</v>
      </c>
      <c r="AQ56" s="26"/>
      <c r="AR56" s="112" t="s">
        <v>63</v>
      </c>
      <c r="AS56" s="26"/>
      <c r="AT56" s="112" t="s">
        <v>63</v>
      </c>
      <c r="AU56" s="29"/>
      <c r="AV56" s="112"/>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row>
    <row r="57" spans="1:140" ht="26.4">
      <c r="A57" s="50" t="s">
        <v>241</v>
      </c>
      <c r="B57" s="29"/>
      <c r="C57" s="29"/>
      <c r="D57" s="29"/>
      <c r="E57" s="29"/>
      <c r="F57" s="62">
        <v>-134217.77445925001</v>
      </c>
      <c r="G57" s="29"/>
      <c r="H57" s="62">
        <v>-147224</v>
      </c>
      <c r="I57" s="29"/>
      <c r="J57" s="62">
        <v>-147224</v>
      </c>
      <c r="K57" s="29"/>
      <c r="L57" s="62">
        <v>-298219</v>
      </c>
      <c r="M57" s="29"/>
      <c r="N57" s="29"/>
      <c r="O57" s="62">
        <v>-76032</v>
      </c>
      <c r="P57" s="29"/>
      <c r="Q57" s="62">
        <v>-152069</v>
      </c>
      <c r="R57" s="29"/>
      <c r="S57" s="62">
        <v>-182092</v>
      </c>
      <c r="T57" s="29"/>
      <c r="U57" s="62">
        <v>-214082</v>
      </c>
      <c r="V57" s="29"/>
      <c r="W57" s="29"/>
      <c r="X57" s="62">
        <v>-30013</v>
      </c>
      <c r="Y57" s="29"/>
      <c r="Z57" s="62">
        <v>-150548</v>
      </c>
      <c r="AA57" s="29"/>
      <c r="AB57" s="62">
        <v>-150548</v>
      </c>
      <c r="AC57" s="29"/>
      <c r="AD57" s="62">
        <v>-225499</v>
      </c>
      <c r="AE57" s="29"/>
      <c r="AF57" s="29"/>
      <c r="AG57" s="62">
        <v>-30002</v>
      </c>
      <c r="AH57" s="29"/>
      <c r="AI57" s="62">
        <v>-92686</v>
      </c>
      <c r="AJ57" s="62"/>
      <c r="AK57" s="62">
        <v>-167656</v>
      </c>
      <c r="AL57" s="29"/>
      <c r="AM57" s="62">
        <v>-252671</v>
      </c>
      <c r="AN57" s="29"/>
      <c r="AO57" s="62"/>
      <c r="AP57" s="62">
        <v>-62987</v>
      </c>
      <c r="AR57" s="62">
        <v>-92999</v>
      </c>
      <c r="AT57" s="62">
        <v>-183020</v>
      </c>
      <c r="AU57" s="29"/>
      <c r="AV57" s="62">
        <v>-283048</v>
      </c>
    </row>
    <row r="58" spans="1:140" ht="13.8" thickBot="1">
      <c r="A58" s="143" t="s">
        <v>242</v>
      </c>
      <c r="B58" s="29"/>
      <c r="C58" s="29"/>
      <c r="D58" s="29"/>
      <c r="E58" s="29"/>
      <c r="F58" s="112" t="s">
        <v>63</v>
      </c>
      <c r="G58" s="29"/>
      <c r="H58" s="112" t="s">
        <v>63</v>
      </c>
      <c r="I58" s="29"/>
      <c r="J58" s="112">
        <v>-6</v>
      </c>
      <c r="K58" s="29"/>
      <c r="L58" s="112">
        <v>-6</v>
      </c>
      <c r="M58" s="29"/>
      <c r="N58" s="29"/>
      <c r="O58" s="112" t="s">
        <v>63</v>
      </c>
      <c r="P58" s="29"/>
      <c r="Q58" s="112" t="s">
        <v>63</v>
      </c>
      <c r="R58" s="29"/>
      <c r="S58" s="112" t="s">
        <v>63</v>
      </c>
      <c r="T58" s="29"/>
      <c r="U58" s="112" t="s">
        <v>63</v>
      </c>
      <c r="V58" s="29"/>
      <c r="W58" s="29"/>
      <c r="X58" s="112" t="s">
        <v>63</v>
      </c>
      <c r="Y58" s="29"/>
      <c r="Z58" s="112" t="s">
        <v>63</v>
      </c>
      <c r="AA58" s="29"/>
      <c r="AB58" s="112" t="s">
        <v>63</v>
      </c>
      <c r="AC58" s="29"/>
      <c r="AD58" s="112" t="s">
        <v>63</v>
      </c>
      <c r="AE58" s="29"/>
      <c r="AF58" s="29"/>
      <c r="AG58" s="112" t="s">
        <v>63</v>
      </c>
      <c r="AH58" s="29"/>
      <c r="AI58" s="112"/>
      <c r="AJ58" s="62"/>
      <c r="AK58" s="112"/>
      <c r="AL58" s="29"/>
      <c r="AM58" s="112"/>
      <c r="AN58" s="29"/>
      <c r="AO58" s="62"/>
      <c r="AP58" s="112" t="s">
        <v>63</v>
      </c>
      <c r="AR58" s="112" t="s">
        <v>63</v>
      </c>
      <c r="AT58" s="112" t="s">
        <v>63</v>
      </c>
      <c r="AU58" s="29"/>
      <c r="AV58" s="112"/>
    </row>
    <row r="59" spans="1:140" ht="27" thickBot="1">
      <c r="A59" s="14" t="s">
        <v>243</v>
      </c>
      <c r="B59" s="63"/>
      <c r="C59" s="63" t="s">
        <v>46</v>
      </c>
      <c r="D59" s="63"/>
      <c r="E59" s="63" t="s">
        <v>46</v>
      </c>
      <c r="F59" s="69">
        <v>-89887.541509250004</v>
      </c>
      <c r="G59" s="63" t="s">
        <v>46</v>
      </c>
      <c r="H59" s="69">
        <v>-130464</v>
      </c>
      <c r="I59" s="63" t="s">
        <v>46</v>
      </c>
      <c r="J59" s="69">
        <v>-151105</v>
      </c>
      <c r="K59" s="63" t="s">
        <v>46</v>
      </c>
      <c r="L59" s="69">
        <v>-332883</v>
      </c>
      <c r="M59" s="63"/>
      <c r="N59" s="63" t="s">
        <v>46</v>
      </c>
      <c r="O59" s="69">
        <v>101453</v>
      </c>
      <c r="P59" s="63" t="s">
        <v>46</v>
      </c>
      <c r="Q59" s="69">
        <v>-357231</v>
      </c>
      <c r="R59" s="63" t="s">
        <v>46</v>
      </c>
      <c r="S59" s="69">
        <v>-471176</v>
      </c>
      <c r="T59" s="63" t="s">
        <v>46</v>
      </c>
      <c r="U59" s="69">
        <v>-571402</v>
      </c>
      <c r="V59" s="63"/>
      <c r="W59" s="63" t="s">
        <v>46</v>
      </c>
      <c r="X59" s="69">
        <v>-41245</v>
      </c>
      <c r="Y59" s="63" t="s">
        <v>46</v>
      </c>
      <c r="Z59" s="69">
        <v>-257728</v>
      </c>
      <c r="AA59" s="63" t="s">
        <v>46</v>
      </c>
      <c r="AB59" s="69">
        <f>SUM(AB46:AB58)</f>
        <v>-338269</v>
      </c>
      <c r="AC59" s="63"/>
      <c r="AD59" s="69">
        <f>SUM(AD46:AD58)</f>
        <v>-482996</v>
      </c>
      <c r="AE59" s="63"/>
      <c r="AF59" s="63" t="s">
        <v>46</v>
      </c>
      <c r="AG59" s="69">
        <f>SUM(AG46:AG58)</f>
        <v>-48200</v>
      </c>
      <c r="AH59" s="63" t="s">
        <v>46</v>
      </c>
      <c r="AI59" s="69">
        <f>SUM(AI46:AI58)</f>
        <v>202314.15600999998</v>
      </c>
      <c r="AJ59" s="63"/>
      <c r="AK59" s="69">
        <f>SUM(AK46:AK58)</f>
        <v>92578</v>
      </c>
      <c r="AL59" s="63"/>
      <c r="AM59" s="69">
        <f>SUM(AM46:AM58)</f>
        <v>-424848</v>
      </c>
      <c r="AN59" s="63"/>
      <c r="AO59" s="63"/>
      <c r="AP59" s="69">
        <f>SUM(AP46:AP58)</f>
        <v>-125544</v>
      </c>
      <c r="AR59" s="69">
        <f>SUM(AR46:AR58)</f>
        <v>-106673</v>
      </c>
      <c r="AT59" s="69">
        <f>SUM(AT46:AT58)</f>
        <v>-315630</v>
      </c>
      <c r="AU59" s="63"/>
      <c r="AV59" s="69">
        <f>SUM(AV46:AV58)</f>
        <v>-106815</v>
      </c>
    </row>
    <row r="60" spans="1:140">
      <c r="A60" s="50"/>
      <c r="B60" s="29"/>
      <c r="C60" s="162"/>
      <c r="D60" s="162"/>
      <c r="E60" s="162"/>
      <c r="F60" s="70"/>
      <c r="G60" s="162"/>
      <c r="H60" s="70"/>
      <c r="I60" s="162"/>
      <c r="J60" s="70"/>
      <c r="K60" s="162"/>
      <c r="L60" s="70"/>
      <c r="M60" s="162"/>
      <c r="N60" s="162"/>
      <c r="O60" s="172"/>
      <c r="P60" s="63"/>
      <c r="Q60" s="172"/>
      <c r="R60" s="63"/>
      <c r="S60" s="172"/>
      <c r="T60" s="63"/>
      <c r="U60" s="172"/>
      <c r="V60" s="162"/>
      <c r="W60" s="162"/>
      <c r="X60" s="172"/>
      <c r="Y60" s="162"/>
      <c r="Z60" s="172"/>
      <c r="AA60" s="162"/>
      <c r="AB60" s="172"/>
      <c r="AC60" s="162"/>
      <c r="AD60" s="172"/>
      <c r="AE60" s="162"/>
      <c r="AF60" s="162"/>
      <c r="AG60" s="172"/>
      <c r="AH60" s="162"/>
      <c r="AI60" s="172"/>
      <c r="AJ60" s="63"/>
      <c r="AK60" s="172"/>
      <c r="AL60" s="162"/>
      <c r="AM60" s="172"/>
      <c r="AN60" s="162"/>
      <c r="AO60" s="63"/>
      <c r="AP60" s="172"/>
      <c r="AR60" s="172"/>
      <c r="AT60" s="172"/>
      <c r="AU60" s="162"/>
      <c r="AV60" s="172"/>
    </row>
    <row r="61" spans="1:140" s="142" customFormat="1">
      <c r="A61" s="143" t="s">
        <v>244</v>
      </c>
      <c r="B61" s="29"/>
      <c r="C61" s="29"/>
      <c r="D61" s="29"/>
      <c r="E61" s="29"/>
      <c r="F61" s="113">
        <v>-5171</v>
      </c>
      <c r="G61" s="29"/>
      <c r="H61" s="113">
        <v>-6158</v>
      </c>
      <c r="I61" s="29"/>
      <c r="J61" s="113">
        <v>-17085</v>
      </c>
      <c r="K61" s="29"/>
      <c r="L61" s="113">
        <v>-19633</v>
      </c>
      <c r="M61" s="29"/>
      <c r="N61" s="29"/>
      <c r="O61" s="112">
        <v>-7104</v>
      </c>
      <c r="P61" s="29"/>
      <c r="Q61" s="112">
        <v>-40877</v>
      </c>
      <c r="R61" s="29"/>
      <c r="S61" s="112">
        <v>-86391</v>
      </c>
      <c r="T61" s="29"/>
      <c r="U61" s="112">
        <v>-88368</v>
      </c>
      <c r="V61" s="29"/>
      <c r="W61" s="29"/>
      <c r="X61" s="112">
        <v>14414</v>
      </c>
      <c r="Y61" s="29"/>
      <c r="Z61" s="112">
        <v>10802</v>
      </c>
      <c r="AA61" s="29"/>
      <c r="AB61" s="112">
        <v>-6328</v>
      </c>
      <c r="AC61" s="29"/>
      <c r="AD61" s="112">
        <v>8033</v>
      </c>
      <c r="AE61" s="29"/>
      <c r="AF61" s="29"/>
      <c r="AG61" s="112">
        <v>-6839</v>
      </c>
      <c r="AH61" s="29"/>
      <c r="AI61" s="112">
        <v>-11106</v>
      </c>
      <c r="AJ61" s="62"/>
      <c r="AK61" s="112">
        <v>-1070</v>
      </c>
      <c r="AL61" s="29"/>
      <c r="AM61" s="112">
        <v>-20041</v>
      </c>
      <c r="AN61" s="29"/>
      <c r="AO61" s="62"/>
      <c r="AP61" s="112">
        <v>-2302</v>
      </c>
      <c r="AQ61" s="26"/>
      <c r="AR61" s="112">
        <v>8306</v>
      </c>
      <c r="AS61" s="26"/>
      <c r="AT61" s="112">
        <v>5622</v>
      </c>
      <c r="AU61" s="29"/>
      <c r="AV61" s="112">
        <v>-4956</v>
      </c>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row>
    <row r="62" spans="1:140">
      <c r="A62" s="50" t="s">
        <v>245</v>
      </c>
      <c r="B62" s="29"/>
      <c r="C62" s="29"/>
      <c r="D62" s="29"/>
      <c r="E62" s="29"/>
      <c r="F62" s="61">
        <v>-31267</v>
      </c>
      <c r="G62" s="29"/>
      <c r="H62" s="61">
        <v>78298.405101123033</v>
      </c>
      <c r="I62" s="29"/>
      <c r="J62" s="61">
        <v>259119.66015305498</v>
      </c>
      <c r="K62" s="29"/>
      <c r="L62" s="61">
        <v>238650.66015305498</v>
      </c>
      <c r="M62" s="29"/>
      <c r="N62" s="29"/>
      <c r="O62" s="62">
        <v>-30594</v>
      </c>
      <c r="P62" s="29"/>
      <c r="Q62" s="62">
        <v>-398205</v>
      </c>
      <c r="R62" s="29"/>
      <c r="S62" s="62">
        <v>-294387</v>
      </c>
      <c r="T62" s="29"/>
      <c r="U62" s="62">
        <v>-164325</v>
      </c>
      <c r="V62" s="29"/>
      <c r="W62" s="29"/>
      <c r="X62" s="62">
        <v>-108898</v>
      </c>
      <c r="Y62" s="29"/>
      <c r="Z62" s="62">
        <v>-166258.60346857604</v>
      </c>
      <c r="AA62" s="29"/>
      <c r="AB62" s="62">
        <v>-99433</v>
      </c>
      <c r="AC62" s="29"/>
      <c r="AD62" s="62">
        <v>-71128</v>
      </c>
      <c r="AE62" s="29"/>
      <c r="AF62" s="29"/>
      <c r="AG62" s="62">
        <v>-98432.638142062991</v>
      </c>
      <c r="AH62" s="29"/>
      <c r="AI62" s="62">
        <v>341606.82390906097</v>
      </c>
      <c r="AJ62" s="62"/>
      <c r="AK62" s="62">
        <v>440047</v>
      </c>
      <c r="AL62" s="29"/>
      <c r="AM62" s="62">
        <v>84617</v>
      </c>
      <c r="AN62" s="29"/>
      <c r="AO62" s="62"/>
      <c r="AP62" s="62">
        <v>-84329</v>
      </c>
      <c r="AR62" s="62">
        <v>6708</v>
      </c>
      <c r="AT62" s="62">
        <v>86895</v>
      </c>
      <c r="AU62" s="29"/>
      <c r="AV62" s="62">
        <v>210546</v>
      </c>
    </row>
    <row r="63" spans="1:140" s="142" customFormat="1" ht="15.75" customHeight="1" thickBot="1">
      <c r="A63" s="143" t="s">
        <v>246</v>
      </c>
      <c r="B63" s="29"/>
      <c r="C63" s="29"/>
      <c r="D63" s="29"/>
      <c r="E63" s="29"/>
      <c r="F63" s="164">
        <v>680440</v>
      </c>
      <c r="G63" s="29"/>
      <c r="H63" s="164">
        <v>680440</v>
      </c>
      <c r="I63" s="29"/>
      <c r="J63" s="164">
        <v>680440</v>
      </c>
      <c r="K63" s="29"/>
      <c r="L63" s="164">
        <v>680440</v>
      </c>
      <c r="M63" s="29"/>
      <c r="N63" s="29"/>
      <c r="O63" s="173">
        <v>899458</v>
      </c>
      <c r="P63" s="29"/>
      <c r="Q63" s="173">
        <v>899458</v>
      </c>
      <c r="R63" s="29"/>
      <c r="S63" s="173">
        <v>899458</v>
      </c>
      <c r="T63" s="29"/>
      <c r="U63" s="173">
        <v>899458</v>
      </c>
      <c r="V63" s="29"/>
      <c r="W63" s="29"/>
      <c r="X63" s="173">
        <v>646765</v>
      </c>
      <c r="Y63" s="29"/>
      <c r="Z63" s="173">
        <v>646765</v>
      </c>
      <c r="AA63" s="29"/>
      <c r="AB63" s="173">
        <v>646765</v>
      </c>
      <c r="AC63" s="29"/>
      <c r="AD63" s="173">
        <v>646765</v>
      </c>
      <c r="AE63" s="29"/>
      <c r="AF63" s="29"/>
      <c r="AG63" s="173">
        <v>583670</v>
      </c>
      <c r="AH63" s="29"/>
      <c r="AI63" s="173">
        <v>583670</v>
      </c>
      <c r="AJ63" s="68"/>
      <c r="AK63" s="173">
        <v>583670</v>
      </c>
      <c r="AL63" s="29"/>
      <c r="AM63" s="173">
        <v>583670</v>
      </c>
      <c r="AN63" s="29"/>
      <c r="AO63" s="68"/>
      <c r="AP63" s="173">
        <v>648246</v>
      </c>
      <c r="AQ63" s="26"/>
      <c r="AR63" s="173">
        <v>648246</v>
      </c>
      <c r="AS63" s="26"/>
      <c r="AT63" s="173">
        <v>648246</v>
      </c>
      <c r="AU63" s="29"/>
      <c r="AV63" s="173">
        <v>648246.4</v>
      </c>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row>
    <row r="64" spans="1:140" ht="27" thickBot="1">
      <c r="A64" s="14" t="s">
        <v>247</v>
      </c>
      <c r="B64" s="63"/>
      <c r="C64" s="63" t="s">
        <v>46</v>
      </c>
      <c r="D64" s="63"/>
      <c r="E64" s="63" t="s">
        <v>46</v>
      </c>
      <c r="F64" s="165">
        <v>644002</v>
      </c>
      <c r="G64" s="63" t="s">
        <v>46</v>
      </c>
      <c r="H64" s="165">
        <v>752580.40510112303</v>
      </c>
      <c r="I64" s="63" t="s">
        <v>46</v>
      </c>
      <c r="J64" s="165">
        <v>922474.66015305498</v>
      </c>
      <c r="K64" s="63" t="s">
        <v>46</v>
      </c>
      <c r="L64" s="165">
        <v>899457.66015305498</v>
      </c>
      <c r="M64" s="63"/>
      <c r="N64" s="63" t="s">
        <v>46</v>
      </c>
      <c r="O64" s="174">
        <v>861760</v>
      </c>
      <c r="P64" s="63" t="s">
        <v>46</v>
      </c>
      <c r="Q64" s="174">
        <v>460376</v>
      </c>
      <c r="R64" s="63" t="s">
        <v>46</v>
      </c>
      <c r="S64" s="174">
        <v>518680</v>
      </c>
      <c r="T64" s="63" t="s">
        <v>46</v>
      </c>
      <c r="U64" s="174">
        <v>646765</v>
      </c>
      <c r="V64" s="63"/>
      <c r="W64" s="63" t="s">
        <v>46</v>
      </c>
      <c r="X64" s="174">
        <v>552281</v>
      </c>
      <c r="Y64" s="63" t="s">
        <v>46</v>
      </c>
      <c r="Z64" s="174">
        <v>491308.39653142396</v>
      </c>
      <c r="AA64" s="63" t="s">
        <v>46</v>
      </c>
      <c r="AB64" s="174">
        <f>SUM(AB61:AB63)</f>
        <v>541004</v>
      </c>
      <c r="AC64" s="63"/>
      <c r="AD64" s="174">
        <f>SUM(AD61:AD63)</f>
        <v>583670</v>
      </c>
      <c r="AE64" s="63"/>
      <c r="AF64" s="63" t="s">
        <v>46</v>
      </c>
      <c r="AG64" s="174">
        <f>SUM(AG61:AG63)</f>
        <v>478398.36185793701</v>
      </c>
      <c r="AH64" s="63" t="s">
        <v>46</v>
      </c>
      <c r="AI64" s="174">
        <f>SUM(AI61:AI63)</f>
        <v>914170.82390906103</v>
      </c>
      <c r="AJ64" s="63"/>
      <c r="AK64" s="174">
        <f>SUM(AK61:AK63)</f>
        <v>1022647</v>
      </c>
      <c r="AL64" s="63"/>
      <c r="AM64" s="174">
        <f>SUM(AM61:AM63)</f>
        <v>648246</v>
      </c>
      <c r="AN64" s="63"/>
      <c r="AO64" s="63"/>
      <c r="AP64" s="174">
        <f>SUM(AP61:AP63)</f>
        <v>561615</v>
      </c>
      <c r="AR64" s="174">
        <f>SUM(AR61:AR63)</f>
        <v>663260</v>
      </c>
      <c r="AT64" s="174">
        <f>SUM(AT61:AT63)</f>
        <v>740763</v>
      </c>
      <c r="AU64" s="63"/>
      <c r="AV64" s="174">
        <f>SUM(AV61:AV63)</f>
        <v>853836.4</v>
      </c>
    </row>
    <row r="65" spans="1:48" ht="13.8" thickTop="1">
      <c r="A65" s="50" t="s">
        <v>228</v>
      </c>
      <c r="B65" s="29"/>
      <c r="C65" s="161"/>
      <c r="D65" s="161"/>
      <c r="E65" s="161"/>
      <c r="F65" s="71"/>
      <c r="G65" s="161"/>
      <c r="H65" s="71"/>
      <c r="I65" s="161"/>
      <c r="J65" s="71"/>
      <c r="K65" s="161"/>
      <c r="L65" s="71"/>
      <c r="M65" s="161"/>
      <c r="N65" s="161"/>
      <c r="O65" s="175"/>
      <c r="P65" s="68"/>
      <c r="Q65" s="175"/>
      <c r="R65" s="68"/>
      <c r="S65" s="175"/>
      <c r="T65" s="68"/>
      <c r="U65" s="175"/>
      <c r="V65" s="161"/>
      <c r="W65" s="161"/>
      <c r="X65" s="175"/>
      <c r="Y65" s="161"/>
      <c r="Z65" s="175"/>
      <c r="AA65" s="161"/>
      <c r="AB65" s="175"/>
      <c r="AC65" s="161"/>
      <c r="AD65" s="175"/>
      <c r="AE65" s="161"/>
      <c r="AF65" s="161"/>
      <c r="AG65" s="175"/>
      <c r="AH65" s="161"/>
      <c r="AI65" s="175"/>
      <c r="AJ65" s="68"/>
      <c r="AK65" s="175"/>
      <c r="AL65" s="161"/>
      <c r="AM65" s="175"/>
      <c r="AN65" s="161"/>
      <c r="AO65" s="68"/>
      <c r="AP65" s="175"/>
      <c r="AR65" s="175"/>
      <c r="AT65" s="175"/>
      <c r="AU65" s="161"/>
      <c r="AV65" s="175"/>
    </row>
    <row r="66" spans="1:48">
      <c r="A66" s="10" t="s">
        <v>248</v>
      </c>
      <c r="B66" s="29"/>
      <c r="C66" s="72"/>
      <c r="D66" s="72"/>
      <c r="E66" s="72"/>
      <c r="F66" s="72"/>
      <c r="G66" s="72"/>
      <c r="H66" s="72"/>
      <c r="I66" s="72"/>
      <c r="J66" s="72"/>
      <c r="K66" s="72"/>
      <c r="L66" s="72"/>
      <c r="M66" s="72"/>
      <c r="N66" s="72"/>
      <c r="O66" s="176"/>
      <c r="P66" s="176"/>
      <c r="Q66" s="176"/>
      <c r="R66" s="176"/>
      <c r="S66" s="176"/>
      <c r="T66" s="176"/>
      <c r="U66" s="171"/>
      <c r="V66" s="72"/>
      <c r="W66" s="72"/>
      <c r="X66" s="176"/>
      <c r="Y66" s="72"/>
      <c r="Z66" s="176"/>
      <c r="AA66" s="72"/>
      <c r="AB66" s="176"/>
      <c r="AC66" s="72"/>
      <c r="AD66" s="171"/>
      <c r="AE66" s="72"/>
      <c r="AF66" s="72"/>
      <c r="AG66" s="176"/>
      <c r="AH66" s="72"/>
      <c r="AI66" s="176"/>
      <c r="AJ66" s="176"/>
      <c r="AK66" s="176"/>
      <c r="AL66" s="72"/>
      <c r="AM66" s="171"/>
      <c r="AN66" s="72"/>
      <c r="AO66" s="176"/>
      <c r="AP66" s="176"/>
      <c r="AR66" s="176"/>
      <c r="AT66" s="176"/>
      <c r="AU66" s="72"/>
      <c r="AV66" s="171"/>
    </row>
    <row r="67" spans="1:48" ht="26.4">
      <c r="A67" s="51" t="s">
        <v>249</v>
      </c>
      <c r="B67" s="68"/>
      <c r="C67" s="68" t="s">
        <v>46</v>
      </c>
      <c r="D67" s="68"/>
      <c r="E67" s="68" t="s">
        <v>46</v>
      </c>
      <c r="F67" s="64">
        <v>4086.1239999999998</v>
      </c>
      <c r="G67" s="68" t="s">
        <v>46</v>
      </c>
      <c r="H67" s="64">
        <v>21522.074000000001</v>
      </c>
      <c r="I67" s="68" t="s">
        <v>46</v>
      </c>
      <c r="J67" s="64">
        <v>25714.643951589707</v>
      </c>
      <c r="K67" s="68" t="s">
        <v>46</v>
      </c>
      <c r="L67" s="64">
        <v>46347.643951589707</v>
      </c>
      <c r="M67" s="68"/>
      <c r="N67" s="68" t="s">
        <v>46</v>
      </c>
      <c r="O67" s="64">
        <v>1893</v>
      </c>
      <c r="P67" s="68" t="s">
        <v>46</v>
      </c>
      <c r="Q67" s="64">
        <v>23168</v>
      </c>
      <c r="R67" s="68" t="s">
        <v>46</v>
      </c>
      <c r="S67" s="64">
        <v>30430</v>
      </c>
      <c r="T67" s="68" t="s">
        <v>46</v>
      </c>
      <c r="U67" s="64">
        <v>51147</v>
      </c>
      <c r="V67" s="68"/>
      <c r="W67" s="68" t="s">
        <v>46</v>
      </c>
      <c r="X67" s="64">
        <v>6112</v>
      </c>
      <c r="Y67" s="68" t="s">
        <v>46</v>
      </c>
      <c r="Z67" s="64">
        <v>22549.875</v>
      </c>
      <c r="AA67" s="68" t="s">
        <v>46</v>
      </c>
      <c r="AB67" s="64">
        <v>31551</v>
      </c>
      <c r="AC67" s="68"/>
      <c r="AD67" s="64">
        <v>47989.32933</v>
      </c>
      <c r="AE67" s="68"/>
      <c r="AF67" s="68" t="s">
        <v>46</v>
      </c>
      <c r="AG67" s="64">
        <v>11393</v>
      </c>
      <c r="AH67" s="68" t="s">
        <v>46</v>
      </c>
      <c r="AI67" s="64">
        <v>30624.520940000002</v>
      </c>
      <c r="AJ67" s="62"/>
      <c r="AK67" s="64">
        <v>39180</v>
      </c>
      <c r="AL67" s="68"/>
      <c r="AM67" s="64">
        <v>68913</v>
      </c>
      <c r="AN67" s="68"/>
      <c r="AO67" s="62"/>
      <c r="AP67" s="64">
        <v>7145</v>
      </c>
      <c r="AR67" s="64">
        <v>29790</v>
      </c>
      <c r="AT67" s="64">
        <v>37571</v>
      </c>
      <c r="AU67" s="68"/>
      <c r="AV67" s="64">
        <v>59691</v>
      </c>
    </row>
    <row r="68" spans="1:48" ht="26.4">
      <c r="A68" s="50" t="s">
        <v>250</v>
      </c>
      <c r="B68" s="68"/>
      <c r="C68" s="68" t="s">
        <v>46</v>
      </c>
      <c r="D68" s="68"/>
      <c r="E68" s="68" t="s">
        <v>46</v>
      </c>
      <c r="F68" s="62">
        <v>21988.382962132458</v>
      </c>
      <c r="G68" s="68" t="s">
        <v>46</v>
      </c>
      <c r="H68" s="62">
        <v>40642.551189183432</v>
      </c>
      <c r="I68" s="68" t="s">
        <v>46</v>
      </c>
      <c r="J68" s="62">
        <v>38039.637181714512</v>
      </c>
      <c r="K68" s="68" t="s">
        <v>46</v>
      </c>
      <c r="L68" s="62">
        <v>31760.637181714512</v>
      </c>
      <c r="M68" s="68"/>
      <c r="N68" s="68" t="s">
        <v>46</v>
      </c>
      <c r="O68" s="62">
        <v>28580</v>
      </c>
      <c r="P68" s="68" t="s">
        <v>46</v>
      </c>
      <c r="Q68" s="62">
        <v>78592</v>
      </c>
      <c r="R68" s="68" t="s">
        <v>46</v>
      </c>
      <c r="S68" s="62">
        <v>114343</v>
      </c>
      <c r="T68" s="68" t="s">
        <v>46</v>
      </c>
      <c r="U68" s="62">
        <v>145979</v>
      </c>
      <c r="V68" s="68"/>
      <c r="W68" s="68" t="s">
        <v>46</v>
      </c>
      <c r="X68" s="62">
        <v>23001</v>
      </c>
      <c r="Y68" s="68" t="s">
        <v>46</v>
      </c>
      <c r="Z68" s="62">
        <v>66189</v>
      </c>
      <c r="AA68" s="68" t="s">
        <v>46</v>
      </c>
      <c r="AB68" s="62">
        <v>123395.48849376349</v>
      </c>
      <c r="AC68" s="68"/>
      <c r="AD68" s="62">
        <v>156733</v>
      </c>
      <c r="AE68" s="68"/>
      <c r="AF68" s="68" t="s">
        <v>46</v>
      </c>
      <c r="AG68" s="62">
        <v>20108.470539032976</v>
      </c>
      <c r="AH68" s="68" t="s">
        <v>46</v>
      </c>
      <c r="AI68" s="62">
        <v>45883</v>
      </c>
      <c r="AJ68" s="62"/>
      <c r="AK68" s="62">
        <v>77983</v>
      </c>
      <c r="AL68" s="68"/>
      <c r="AM68" s="62">
        <v>113629</v>
      </c>
      <c r="AN68" s="68"/>
      <c r="AO68" s="62"/>
      <c r="AP68" s="62">
        <v>21402</v>
      </c>
      <c r="AR68" s="62">
        <v>52192</v>
      </c>
      <c r="AT68" s="62">
        <v>98742</v>
      </c>
      <c r="AU68" s="68"/>
      <c r="AV68" s="62">
        <v>143645</v>
      </c>
    </row>
    <row r="69" spans="1:48" ht="26.4">
      <c r="A69" s="51" t="s">
        <v>251</v>
      </c>
      <c r="B69" s="68"/>
      <c r="C69" s="68"/>
      <c r="D69" s="68"/>
      <c r="E69" s="68"/>
      <c r="F69" s="64"/>
      <c r="G69" s="68"/>
      <c r="H69" s="64"/>
      <c r="I69" s="68"/>
      <c r="J69" s="64"/>
      <c r="K69" s="68" t="s">
        <v>46</v>
      </c>
      <c r="L69" s="64">
        <v>286</v>
      </c>
      <c r="M69" s="68"/>
      <c r="N69" s="68"/>
      <c r="O69" s="64"/>
      <c r="P69" s="68"/>
      <c r="Q69" s="64"/>
      <c r="R69" s="68"/>
      <c r="S69" s="64"/>
      <c r="T69" s="68"/>
      <c r="U69" s="64">
        <v>7078</v>
      </c>
      <c r="V69" s="68"/>
      <c r="W69" s="68"/>
      <c r="X69" s="64"/>
      <c r="Y69" s="68"/>
      <c r="Z69" s="64"/>
      <c r="AA69" s="68"/>
      <c r="AB69" s="64"/>
      <c r="AC69" s="68"/>
      <c r="AD69" s="64">
        <v>2459.1674202570057</v>
      </c>
      <c r="AE69" s="68"/>
      <c r="AF69" s="68"/>
      <c r="AG69" s="64"/>
      <c r="AH69" s="68"/>
      <c r="AI69" s="64"/>
      <c r="AJ69" s="62"/>
      <c r="AK69" s="64"/>
      <c r="AL69" s="68"/>
      <c r="AM69" s="64">
        <v>11483</v>
      </c>
      <c r="AN69" s="68"/>
      <c r="AO69" s="62"/>
      <c r="AP69" s="64"/>
      <c r="AR69" s="64"/>
      <c r="AT69" s="64"/>
      <c r="AU69" s="68"/>
      <c r="AV69" s="64">
        <v>11600</v>
      </c>
    </row>
    <row r="70" spans="1:48" ht="26.4">
      <c r="A70" s="192" t="s">
        <v>252</v>
      </c>
      <c r="B70" s="233"/>
      <c r="C70" s="233" t="s">
        <v>46</v>
      </c>
      <c r="D70" s="233"/>
      <c r="E70" s="233" t="s">
        <v>46</v>
      </c>
      <c r="F70" s="184" t="s">
        <v>63</v>
      </c>
      <c r="G70" s="233" t="s">
        <v>46</v>
      </c>
      <c r="H70" s="184" t="s">
        <v>63</v>
      </c>
      <c r="I70" s="233" t="s">
        <v>46</v>
      </c>
      <c r="J70" s="184" t="s">
        <v>63</v>
      </c>
      <c r="K70" s="233" t="s">
        <v>46</v>
      </c>
      <c r="L70" s="184" t="s">
        <v>63</v>
      </c>
      <c r="M70" s="233"/>
      <c r="N70" s="233" t="s">
        <v>46</v>
      </c>
      <c r="O70" s="184" t="s">
        <v>63</v>
      </c>
      <c r="P70" s="233" t="s">
        <v>46</v>
      </c>
      <c r="Q70" s="184" t="s">
        <v>63</v>
      </c>
      <c r="R70" s="233" t="s">
        <v>46</v>
      </c>
      <c r="S70" s="184" t="s">
        <v>63</v>
      </c>
      <c r="T70" s="233" t="s">
        <v>46</v>
      </c>
      <c r="U70" s="184" t="s">
        <v>63</v>
      </c>
      <c r="V70" s="233"/>
      <c r="W70" s="233" t="s">
        <v>46</v>
      </c>
      <c r="X70" s="184" t="s">
        <v>63</v>
      </c>
      <c r="Y70" s="233" t="s">
        <v>46</v>
      </c>
      <c r="Z70" s="184" t="s">
        <v>63</v>
      </c>
      <c r="AA70" s="233" t="s">
        <v>46</v>
      </c>
      <c r="AB70" s="184" t="s">
        <v>63</v>
      </c>
      <c r="AC70" s="233"/>
      <c r="AD70" s="184" t="s">
        <v>63</v>
      </c>
      <c r="AE70" s="233"/>
      <c r="AF70" s="233" t="s">
        <v>46</v>
      </c>
      <c r="AG70" s="184" t="s">
        <v>63</v>
      </c>
      <c r="AH70" s="233" t="s">
        <v>46</v>
      </c>
      <c r="AI70" s="184" t="s">
        <v>63</v>
      </c>
      <c r="AJ70" s="62"/>
      <c r="AK70" s="184" t="s">
        <v>63</v>
      </c>
      <c r="AL70" s="233"/>
      <c r="AM70" s="184" t="s">
        <v>63</v>
      </c>
      <c r="AN70" s="233"/>
      <c r="AO70" s="62"/>
      <c r="AP70" s="184"/>
      <c r="AR70" s="184"/>
      <c r="AT70" s="184"/>
      <c r="AU70" s="233"/>
      <c r="AV70" s="184" t="s">
        <v>63</v>
      </c>
    </row>
    <row r="71" spans="1:48">
      <c r="L71" s="72"/>
      <c r="U71" s="72"/>
      <c r="AD71" s="72"/>
      <c r="AM71" s="72"/>
      <c r="AV71" s="72"/>
    </row>
  </sheetData>
  <phoneticPr fontId="7" type="noConversion"/>
  <hyperlinks>
    <hyperlink ref="AV2" location="'Contents '!A1" display="Back" xr:uid="{354FCDB4-4852-46DA-B737-84478F9BCD3F}"/>
  </hyperlinks>
  <pageMargins left="0.7" right="0.7" top="0.75" bottom="0.75" header="0.3" footer="0.3"/>
  <pageSetup scale="30" orientation="landscape" r:id="rId1"/>
  <headerFooter alignWithMargins="0">
    <oddFooter>&amp;LGenpact Limited Q1 2010 Investor Factsheet&amp;R&amp;P &amp;A</oddFooter>
  </headerFooter>
  <rowBreaks count="1" manualBreakCount="1">
    <brk id="34" max="4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B6C6-F543-43B3-9BC0-5EDF0ABC8E1A}">
  <sheetPr>
    <pageSetUpPr fitToPage="1"/>
  </sheetPr>
  <dimension ref="A2:CM76"/>
  <sheetViews>
    <sheetView showGridLines="0" view="pageBreakPreview" zoomScale="80" zoomScaleNormal="90" zoomScaleSheetLayoutView="80" workbookViewId="0">
      <pane xSplit="2" ySplit="7" topLeftCell="AL9" activePane="bottomRight" state="frozen"/>
      <selection pane="topRight" activeCell="G9" sqref="G9"/>
      <selection pane="bottomLeft" activeCell="G9" sqref="G9"/>
      <selection pane="bottomRight" activeCell="BC6" sqref="BC6"/>
    </sheetView>
  </sheetViews>
  <sheetFormatPr defaultColWidth="8.88671875" defaultRowHeight="13.2" outlineLevelCol="1"/>
  <cols>
    <col min="1" max="1" width="58" style="26" customWidth="1"/>
    <col min="2" max="2" width="1.44140625" style="26" customWidth="1"/>
    <col min="3" max="4" width="1.44140625" style="215" customWidth="1"/>
    <col min="5" max="5" width="13.44140625" style="26" customWidth="1" outlineLevel="1"/>
    <col min="6" max="6" width="1.44140625" style="215" customWidth="1" outlineLevel="1"/>
    <col min="7" max="7" width="13.44140625" style="26" customWidth="1" outlineLevel="1"/>
    <col min="8" max="8" width="1.44140625" style="215" customWidth="1" outlineLevel="1"/>
    <col min="9" max="9" width="13.44140625" style="26" customWidth="1" outlineLevel="1"/>
    <col min="10" max="10" width="1.44140625" style="215" customWidth="1" outlineLevel="1"/>
    <col min="11" max="11" width="13.44140625" style="26" customWidth="1" outlineLevel="1"/>
    <col min="12" max="12" width="1.44140625" style="215" customWidth="1" outlineLevel="1"/>
    <col min="13" max="13" width="13.44140625" style="26" customWidth="1"/>
    <col min="14" max="14" width="1.44140625" style="215" customWidth="1"/>
    <col min="15" max="15" width="15" style="26" customWidth="1" outlineLevel="1"/>
    <col min="16" max="16" width="1.44140625" style="215" customWidth="1" outlineLevel="1"/>
    <col min="17" max="17" width="13.44140625" style="26" customWidth="1" outlineLevel="1"/>
    <col min="18" max="18" width="1.44140625" style="215" customWidth="1" outlineLevel="1"/>
    <col min="19" max="19" width="13.44140625" style="26" customWidth="1" outlineLevel="1"/>
    <col min="20" max="20" width="1.44140625" style="215" customWidth="1" outlineLevel="1"/>
    <col min="21" max="21" width="13.44140625" style="26" customWidth="1" outlineLevel="1"/>
    <col min="22" max="22" width="1.44140625" style="215" customWidth="1" outlineLevel="1"/>
    <col min="23" max="23" width="13.44140625" style="26" customWidth="1"/>
    <col min="24" max="24" width="1.44140625" style="215" customWidth="1"/>
    <col min="25" max="25" width="13.44140625" style="26" customWidth="1"/>
    <col min="26" max="26" width="1.44140625" style="215" customWidth="1"/>
    <col min="27" max="27" width="13.44140625" style="26" customWidth="1"/>
    <col min="28" max="28" width="1.44140625" style="215" customWidth="1"/>
    <col min="29" max="29" width="13.44140625" style="26" customWidth="1"/>
    <col min="30" max="30" width="1.44140625" style="215" customWidth="1"/>
    <col min="31" max="31" width="13.44140625" style="26" customWidth="1"/>
    <col min="32" max="32" width="1.44140625" style="215" customWidth="1"/>
    <col min="33" max="33" width="13.44140625" style="26" customWidth="1"/>
    <col min="34" max="34" width="1.44140625" style="215" customWidth="1"/>
    <col min="35" max="35" width="13.44140625" style="26" customWidth="1"/>
    <col min="36" max="36" width="2.44140625" style="215" customWidth="1"/>
    <col min="37" max="37" width="13.44140625" style="26" customWidth="1"/>
    <col min="38" max="38" width="3.44140625" style="215" customWidth="1"/>
    <col min="39" max="39" width="13.44140625" style="26" customWidth="1"/>
    <col min="40" max="40" width="3.44140625" style="215" customWidth="1"/>
    <col min="41" max="41" width="13.44140625" style="26" customWidth="1"/>
    <col min="42" max="42" width="1.44140625" style="215" customWidth="1"/>
    <col min="43" max="43" width="13.44140625" style="26" customWidth="1"/>
    <col min="44" max="44" width="3.44140625" style="215" customWidth="1"/>
    <col min="45" max="45" width="13.44140625" style="26" customWidth="1"/>
    <col min="46" max="46" width="2.88671875" style="215" customWidth="1"/>
    <col min="47" max="47" width="13.44140625" style="26" customWidth="1"/>
    <col min="48" max="48" width="2.88671875" style="215" customWidth="1"/>
    <col min="49" max="49" width="13.44140625" style="26" customWidth="1"/>
    <col min="50" max="50" width="3.44140625" style="215" customWidth="1"/>
    <col min="51" max="51" width="13.44140625" style="26" customWidth="1"/>
    <col min="52" max="52" width="1.44140625" style="26" customWidth="1"/>
    <col min="53" max="53" width="13.44140625" style="26" customWidth="1"/>
    <col min="54" max="55" width="8.88671875" style="26"/>
    <col min="56" max="56" width="12.33203125" style="26" customWidth="1"/>
    <col min="57" max="16384" width="8.88671875" style="26"/>
  </cols>
  <sheetData>
    <row r="2" spans="1:56">
      <c r="A2" s="8" t="s">
        <v>253</v>
      </c>
      <c r="C2" s="337"/>
      <c r="D2" s="337"/>
      <c r="F2" s="337"/>
      <c r="H2" s="337"/>
      <c r="J2" s="337"/>
      <c r="L2" s="337"/>
      <c r="N2" s="337"/>
      <c r="P2" s="337"/>
      <c r="R2" s="337"/>
      <c r="T2" s="337"/>
      <c r="V2" s="337"/>
      <c r="X2" s="337"/>
      <c r="Z2" s="337"/>
      <c r="AB2" s="337"/>
      <c r="AD2" s="337"/>
      <c r="AF2" s="337"/>
      <c r="AH2" s="337"/>
      <c r="AL2" s="296"/>
      <c r="AM2" s="38"/>
      <c r="AN2" s="296"/>
      <c r="AO2" s="38"/>
      <c r="AP2" s="337"/>
      <c r="AQ2" s="208"/>
      <c r="AR2" s="296"/>
      <c r="AS2" s="38"/>
      <c r="AU2" s="38"/>
      <c r="AW2" s="38"/>
      <c r="AX2" s="296"/>
      <c r="AY2" s="38"/>
      <c r="AZ2" s="358"/>
      <c r="BA2" s="208" t="s">
        <v>12</v>
      </c>
    </row>
    <row r="3" spans="1:56">
      <c r="A3" s="18"/>
      <c r="C3" s="337"/>
      <c r="D3" s="337"/>
      <c r="F3" s="337"/>
      <c r="H3" s="337"/>
      <c r="J3" s="337"/>
      <c r="L3" s="337"/>
      <c r="N3" s="337"/>
      <c r="P3" s="337"/>
      <c r="R3" s="337"/>
      <c r="T3" s="337"/>
      <c r="V3" s="337"/>
      <c r="X3" s="337"/>
      <c r="Z3" s="337"/>
      <c r="AB3" s="337"/>
      <c r="AD3" s="337"/>
      <c r="AF3" s="337"/>
      <c r="AH3" s="337"/>
      <c r="AP3" s="337"/>
      <c r="AZ3" s="358"/>
    </row>
    <row r="4" spans="1:56">
      <c r="A4" s="25" t="s">
        <v>254</v>
      </c>
    </row>
    <row r="5" spans="1:56" ht="13.8" thickBot="1"/>
    <row r="6" spans="1:56" ht="61.5" customHeight="1" thickBot="1">
      <c r="A6" s="48"/>
      <c r="C6" s="338"/>
      <c r="D6" s="338"/>
      <c r="E6" s="168" t="s">
        <v>182</v>
      </c>
      <c r="F6" s="338"/>
      <c r="G6" s="168" t="s">
        <v>255</v>
      </c>
      <c r="H6" s="338"/>
      <c r="I6" s="168" t="s">
        <v>256</v>
      </c>
      <c r="J6" s="338"/>
      <c r="K6" s="168" t="s">
        <v>257</v>
      </c>
      <c r="L6" s="338"/>
      <c r="M6" s="169" t="s">
        <v>258</v>
      </c>
      <c r="N6" s="338"/>
      <c r="O6" s="168" t="s">
        <v>185</v>
      </c>
      <c r="P6" s="338"/>
      <c r="Q6" s="168" t="s">
        <v>259</v>
      </c>
      <c r="R6" s="338"/>
      <c r="S6" s="168" t="s">
        <v>260</v>
      </c>
      <c r="T6" s="338"/>
      <c r="U6" s="168" t="s">
        <v>261</v>
      </c>
      <c r="V6" s="338"/>
      <c r="W6" s="169" t="s">
        <v>262</v>
      </c>
      <c r="X6" s="338"/>
      <c r="Y6" s="168" t="s">
        <v>188</v>
      </c>
      <c r="Z6" s="338"/>
      <c r="AA6" s="168" t="s">
        <v>263</v>
      </c>
      <c r="AB6" s="338"/>
      <c r="AC6" s="168" t="s">
        <v>264</v>
      </c>
      <c r="AD6" s="338"/>
      <c r="AE6" s="168" t="s">
        <v>265</v>
      </c>
      <c r="AF6" s="338"/>
      <c r="AG6" s="169" t="s">
        <v>266</v>
      </c>
      <c r="AH6" s="338"/>
      <c r="AI6" s="168" t="s">
        <v>267</v>
      </c>
      <c r="AJ6" s="324"/>
      <c r="AK6" s="168" t="s">
        <v>268</v>
      </c>
      <c r="AL6" s="324"/>
      <c r="AM6" s="168" t="s">
        <v>269</v>
      </c>
      <c r="AN6" s="324"/>
      <c r="AO6" s="168" t="s">
        <v>270</v>
      </c>
      <c r="AP6" s="338"/>
      <c r="AQ6" s="169" t="s">
        <v>271</v>
      </c>
      <c r="AR6" s="324"/>
      <c r="AS6" s="168" t="s">
        <v>272</v>
      </c>
      <c r="AU6" s="168" t="s">
        <v>273</v>
      </c>
      <c r="AW6" s="168" t="s">
        <v>274</v>
      </c>
      <c r="AX6" s="324"/>
      <c r="AY6" s="168" t="s">
        <v>275</v>
      </c>
      <c r="AZ6" s="359"/>
      <c r="BA6" s="169" t="s">
        <v>276</v>
      </c>
    </row>
    <row r="7" spans="1:56" ht="3" customHeight="1" thickBot="1">
      <c r="A7" s="49"/>
      <c r="C7" s="338"/>
      <c r="D7" s="338"/>
      <c r="E7" s="53"/>
      <c r="F7" s="338"/>
      <c r="G7" s="53"/>
      <c r="H7" s="338"/>
      <c r="I7" s="53"/>
      <c r="J7" s="338"/>
      <c r="K7" s="53"/>
      <c r="L7" s="338"/>
      <c r="M7" s="53"/>
      <c r="N7" s="338"/>
      <c r="O7" s="53"/>
      <c r="P7" s="338"/>
      <c r="Q7" s="53"/>
      <c r="R7" s="338"/>
      <c r="S7" s="53"/>
      <c r="T7" s="338"/>
      <c r="U7" s="53"/>
      <c r="V7" s="338"/>
      <c r="W7" s="53"/>
      <c r="X7" s="338"/>
      <c r="Y7" s="53"/>
      <c r="Z7" s="338"/>
      <c r="AA7" s="53"/>
      <c r="AB7" s="338"/>
      <c r="AC7" s="53"/>
      <c r="AD7" s="338"/>
      <c r="AE7" s="53"/>
      <c r="AF7" s="338"/>
      <c r="AG7" s="53"/>
      <c r="AH7" s="338"/>
      <c r="AI7" s="53"/>
      <c r="AJ7" s="325"/>
      <c r="AK7" s="53"/>
      <c r="AL7" s="325"/>
      <c r="AM7" s="53"/>
      <c r="AN7" s="325"/>
      <c r="AO7" s="53"/>
      <c r="AP7" s="338"/>
      <c r="AQ7" s="53"/>
      <c r="AR7" s="325"/>
      <c r="AS7" s="53"/>
      <c r="AU7" s="53"/>
      <c r="AW7" s="53"/>
      <c r="AX7" s="325"/>
      <c r="AY7" s="53"/>
      <c r="AZ7" s="359"/>
      <c r="BA7" s="53"/>
    </row>
    <row r="8" spans="1:56" ht="13.95" customHeight="1" thickBot="1">
      <c r="A8" s="220" t="s">
        <v>277</v>
      </c>
      <c r="C8" s="338"/>
      <c r="D8" s="326"/>
      <c r="E8" s="128"/>
      <c r="F8" s="326"/>
      <c r="G8" s="128"/>
      <c r="H8" s="326"/>
      <c r="I8" s="128"/>
      <c r="J8" s="326"/>
      <c r="K8" s="128"/>
      <c r="L8" s="326"/>
      <c r="M8" s="128"/>
      <c r="N8" s="326"/>
      <c r="O8" s="210"/>
      <c r="P8" s="326"/>
      <c r="Q8" s="210"/>
      <c r="R8" s="326"/>
      <c r="S8" s="210"/>
      <c r="T8" s="326"/>
      <c r="U8" s="210"/>
      <c r="V8" s="326"/>
      <c r="W8" s="128"/>
      <c r="X8" s="326"/>
      <c r="Y8" s="210"/>
      <c r="Z8" s="342"/>
      <c r="AA8" s="210"/>
      <c r="AB8" s="326"/>
      <c r="AC8" s="210"/>
      <c r="AD8" s="326"/>
      <c r="AE8" s="210"/>
      <c r="AF8" s="326"/>
      <c r="AG8" s="128"/>
      <c r="AH8" s="326"/>
      <c r="AI8" s="210"/>
      <c r="AJ8" s="326"/>
      <c r="AK8" s="210"/>
      <c r="AL8" s="326"/>
      <c r="AM8" s="210"/>
      <c r="AN8" s="326"/>
      <c r="AO8" s="210"/>
      <c r="AP8" s="326"/>
      <c r="AQ8" s="128"/>
      <c r="AR8" s="326"/>
      <c r="AS8" s="210"/>
      <c r="AU8" s="210"/>
      <c r="AW8" s="210"/>
      <c r="AX8" s="326"/>
      <c r="AY8" s="210"/>
      <c r="AZ8" s="128"/>
      <c r="BA8" s="128"/>
    </row>
    <row r="9" spans="1:56" ht="13.8" thickBot="1">
      <c r="A9" s="122"/>
      <c r="C9" s="344"/>
      <c r="D9" s="338"/>
      <c r="E9" s="209"/>
      <c r="F9" s="338"/>
      <c r="G9" s="209"/>
      <c r="H9" s="338"/>
      <c r="I9" s="123"/>
      <c r="J9" s="338"/>
      <c r="K9" s="123"/>
      <c r="L9" s="338"/>
      <c r="M9" s="123"/>
      <c r="N9" s="338"/>
      <c r="O9" s="209"/>
      <c r="P9" s="338"/>
      <c r="Q9" s="209"/>
      <c r="R9" s="338"/>
      <c r="S9" s="209"/>
      <c r="T9" s="338"/>
      <c r="U9" s="228"/>
      <c r="V9" s="338"/>
      <c r="W9" s="123"/>
      <c r="X9" s="338"/>
      <c r="Y9" s="209"/>
      <c r="Z9" s="338"/>
      <c r="AA9" s="209"/>
      <c r="AB9" s="338"/>
      <c r="AC9" s="229"/>
      <c r="AD9" s="338"/>
      <c r="AE9" s="209"/>
      <c r="AF9" s="338"/>
      <c r="AG9" s="123"/>
      <c r="AH9" s="338"/>
      <c r="AI9" s="209"/>
      <c r="AJ9" s="327"/>
      <c r="AK9" s="209"/>
      <c r="AL9" s="327"/>
      <c r="AM9" s="209"/>
      <c r="AN9" s="327"/>
      <c r="AO9" s="209"/>
      <c r="AP9" s="338"/>
      <c r="AQ9" s="123"/>
      <c r="AR9" s="327"/>
      <c r="AS9" s="209"/>
      <c r="AU9" s="209"/>
      <c r="AW9" s="209"/>
      <c r="AX9" s="327"/>
      <c r="AY9" s="209"/>
      <c r="AZ9" s="359"/>
      <c r="BA9" s="123"/>
    </row>
    <row r="10" spans="1:56">
      <c r="A10" s="137" t="s">
        <v>278</v>
      </c>
      <c r="C10" s="344"/>
      <c r="D10" s="339"/>
      <c r="E10" s="138">
        <v>242312.37389150204</v>
      </c>
      <c r="F10" s="339"/>
      <c r="G10" s="138">
        <v>249756</v>
      </c>
      <c r="H10" s="339"/>
      <c r="I10" s="138">
        <v>258521.43931520835</v>
      </c>
      <c r="J10" s="339"/>
      <c r="K10" s="138">
        <v>266196.685</v>
      </c>
      <c r="L10" s="339"/>
      <c r="M10" s="138">
        <v>1016785.6850000001</v>
      </c>
      <c r="N10" s="339"/>
      <c r="O10" s="138">
        <v>274402.18046144594</v>
      </c>
      <c r="P10" s="339"/>
      <c r="Q10" s="138">
        <v>288569.18910374783</v>
      </c>
      <c r="R10" s="339"/>
      <c r="S10" s="138">
        <v>295600.41423070926</v>
      </c>
      <c r="T10" s="339"/>
      <c r="U10" s="138">
        <v>301135.84334490635</v>
      </c>
      <c r="V10" s="339"/>
      <c r="W10" s="138">
        <v>1159707.6271408091</v>
      </c>
      <c r="X10" s="339"/>
      <c r="Y10" s="138">
        <v>298486.34791427199</v>
      </c>
      <c r="Z10" s="339"/>
      <c r="AA10" s="138">
        <v>301436</v>
      </c>
      <c r="AB10" s="339"/>
      <c r="AC10" s="138">
        <v>313487</v>
      </c>
      <c r="AD10" s="339"/>
      <c r="AE10" s="138">
        <v>311964.41120434162</v>
      </c>
      <c r="AF10" s="339"/>
      <c r="AG10" s="138">
        <f>SUM(Y10:AE10)</f>
        <v>1225373.7591186136</v>
      </c>
      <c r="AH10" s="339"/>
      <c r="AI10" s="138">
        <v>306467.96240752185</v>
      </c>
      <c r="AJ10" s="328"/>
      <c r="AK10" s="138">
        <v>319144.1554738796</v>
      </c>
      <c r="AL10" s="328"/>
      <c r="AM10" s="138">
        <v>331552.22865925898</v>
      </c>
      <c r="AN10" s="328"/>
      <c r="AO10" s="138">
        <v>331688.41944071668</v>
      </c>
      <c r="AP10" s="339"/>
      <c r="AQ10" s="138">
        <v>1288852.4659813801</v>
      </c>
      <c r="AR10" s="328"/>
      <c r="AS10" s="138">
        <v>327220.18961146433</v>
      </c>
      <c r="AU10" s="138">
        <v>338616.65374907048</v>
      </c>
      <c r="AW10" s="138">
        <v>342792.55677713186</v>
      </c>
      <c r="AX10" s="328"/>
      <c r="AY10" s="138">
        <v>348204.00747345801</v>
      </c>
      <c r="AZ10" s="360"/>
      <c r="BA10" s="138">
        <v>1356834</v>
      </c>
    </row>
    <row r="11" spans="1:56">
      <c r="A11" s="23" t="s">
        <v>279</v>
      </c>
      <c r="C11" s="344"/>
      <c r="D11" s="339"/>
      <c r="E11" s="57">
        <v>340035.21428183309</v>
      </c>
      <c r="F11" s="339"/>
      <c r="G11" s="57">
        <v>373078</v>
      </c>
      <c r="H11" s="339"/>
      <c r="I11" s="57">
        <v>388069.27632367908</v>
      </c>
      <c r="J11" s="339"/>
      <c r="K11" s="57">
        <v>408351.9</v>
      </c>
      <c r="L11" s="339"/>
      <c r="M11" s="57">
        <v>1509533.9</v>
      </c>
      <c r="N11" s="339"/>
      <c r="O11" s="57">
        <v>401619.69958090311</v>
      </c>
      <c r="P11" s="339"/>
      <c r="Q11" s="57">
        <v>400751.6215235205</v>
      </c>
      <c r="R11" s="339"/>
      <c r="S11" s="57">
        <v>401737.76240391599</v>
      </c>
      <c r="T11" s="339"/>
      <c r="U11" s="57">
        <v>389440.12166974129</v>
      </c>
      <c r="V11" s="339"/>
      <c r="W11" s="57">
        <v>1593549.2051780811</v>
      </c>
      <c r="X11" s="339"/>
      <c r="Y11" s="57">
        <v>385616.83654466696</v>
      </c>
      <c r="Z11" s="339"/>
      <c r="AA11" s="57">
        <v>394897</v>
      </c>
      <c r="AB11" s="339"/>
      <c r="AC11" s="57">
        <v>393919</v>
      </c>
      <c r="AD11" s="339"/>
      <c r="AE11" s="57">
        <v>396285.99841121509</v>
      </c>
      <c r="AF11" s="339"/>
      <c r="AG11" s="57">
        <v>1570719</v>
      </c>
      <c r="AH11" s="339"/>
      <c r="AI11" s="57">
        <v>403372.74259289121</v>
      </c>
      <c r="AJ11" s="328"/>
      <c r="AK11" s="57">
        <v>424002.76315144415</v>
      </c>
      <c r="AL11" s="328"/>
      <c r="AM11" s="57">
        <v>426065</v>
      </c>
      <c r="AN11" s="328"/>
      <c r="AO11" s="57">
        <v>439265.08397676318</v>
      </c>
      <c r="AP11" s="339"/>
      <c r="AQ11" s="57">
        <v>1692706.50822238</v>
      </c>
      <c r="AR11" s="328"/>
      <c r="AS11" s="57">
        <v>420483.9900452313</v>
      </c>
      <c r="AU11" s="57">
        <v>428565.0071994508</v>
      </c>
      <c r="AW11" s="57">
        <v>429805.08622487291</v>
      </c>
      <c r="AX11" s="328"/>
      <c r="AY11" s="57">
        <v>445812.09655442199</v>
      </c>
      <c r="AZ11" s="360"/>
      <c r="BA11" s="57">
        <v>1724666</v>
      </c>
      <c r="BD11" s="31"/>
    </row>
    <row r="12" spans="1:56">
      <c r="A12" s="22" t="s">
        <v>280</v>
      </c>
      <c r="C12" s="344"/>
      <c r="D12" s="335"/>
      <c r="E12" s="56">
        <v>356926.78443886572</v>
      </c>
      <c r="F12" s="335"/>
      <c r="G12" s="56">
        <v>358099</v>
      </c>
      <c r="H12" s="335"/>
      <c r="I12" s="56">
        <v>366740.72666957328</v>
      </c>
      <c r="J12" s="335"/>
      <c r="K12" s="56">
        <v>397386.35200000001</v>
      </c>
      <c r="L12" s="335"/>
      <c r="M12" s="56">
        <v>1479153.352</v>
      </c>
      <c r="N12" s="335"/>
      <c r="O12" s="56">
        <v>392420.89135089901</v>
      </c>
      <c r="P12" s="335"/>
      <c r="Q12" s="56">
        <v>399826.45089858829</v>
      </c>
      <c r="R12" s="335"/>
      <c r="S12" s="56">
        <v>413698.64426601143</v>
      </c>
      <c r="T12" s="335"/>
      <c r="U12" s="56">
        <v>411968.72257648763</v>
      </c>
      <c r="V12" s="335"/>
      <c r="W12" s="56">
        <v>1617914.7090919865</v>
      </c>
      <c r="X12" s="335"/>
      <c r="Y12" s="56">
        <v>405215.81813956378</v>
      </c>
      <c r="Z12" s="335"/>
      <c r="AA12" s="56">
        <v>409191</v>
      </c>
      <c r="AB12" s="335"/>
      <c r="AC12" s="56">
        <v>428386</v>
      </c>
      <c r="AD12" s="335"/>
      <c r="AE12" s="56">
        <v>438002.48747230979</v>
      </c>
      <c r="AF12" s="335"/>
      <c r="AG12" s="56">
        <v>1680795</v>
      </c>
      <c r="AH12" s="335"/>
      <c r="AI12" s="189">
        <v>421396.45090890001</v>
      </c>
      <c r="AJ12" s="328"/>
      <c r="AK12" s="189">
        <v>433064.88832712179</v>
      </c>
      <c r="AL12" s="328"/>
      <c r="AM12" s="189">
        <v>453332</v>
      </c>
      <c r="AN12" s="328"/>
      <c r="AO12" s="189">
        <v>477787.6256891223</v>
      </c>
      <c r="AP12" s="335"/>
      <c r="AQ12" s="56">
        <v>1785580.2952065268</v>
      </c>
      <c r="AR12" s="328"/>
      <c r="AS12" s="189">
        <v>467221.88897961349</v>
      </c>
      <c r="AU12" s="189">
        <v>487236.46665891999</v>
      </c>
      <c r="AW12" s="189">
        <v>518658.96478487016</v>
      </c>
      <c r="AX12" s="328"/>
      <c r="AY12" s="189">
        <v>525262.19976212003</v>
      </c>
      <c r="AZ12" s="361"/>
      <c r="BA12" s="56">
        <v>1998379</v>
      </c>
    </row>
    <row r="13" spans="1:56">
      <c r="A13" s="23" t="s">
        <v>281</v>
      </c>
      <c r="C13" s="344"/>
      <c r="D13" s="339"/>
      <c r="E13" s="57">
        <v>6796.9084401987993</v>
      </c>
      <c r="F13" s="339"/>
      <c r="G13" s="57">
        <v>7193</v>
      </c>
      <c r="H13" s="339"/>
      <c r="I13" s="57">
        <v>2405.7286178849226</v>
      </c>
      <c r="J13" s="339"/>
      <c r="K13" s="57">
        <v>342.06199999999995</v>
      </c>
      <c r="L13" s="339"/>
      <c r="M13" s="57">
        <v>16738.062000000002</v>
      </c>
      <c r="N13" s="339"/>
      <c r="O13" s="57">
        <v>0</v>
      </c>
      <c r="P13" s="339"/>
      <c r="Q13" s="57">
        <v>0</v>
      </c>
      <c r="R13" s="339"/>
      <c r="S13" s="57">
        <v>0</v>
      </c>
      <c r="T13" s="339"/>
      <c r="U13" s="57">
        <v>0</v>
      </c>
      <c r="V13" s="339"/>
      <c r="W13" s="57">
        <v>0</v>
      </c>
      <c r="X13" s="339"/>
      <c r="Y13" s="57">
        <v>0</v>
      </c>
      <c r="Z13" s="339"/>
      <c r="AA13" s="57">
        <v>0</v>
      </c>
      <c r="AB13" s="339"/>
      <c r="AC13" s="57">
        <v>0</v>
      </c>
      <c r="AD13" s="339"/>
      <c r="AE13" s="57">
        <v>0</v>
      </c>
      <c r="AF13" s="339"/>
      <c r="AG13" s="57">
        <f t="shared" ref="AG13:AG16" si="0">SUM(Y13:AE13)</f>
        <v>0</v>
      </c>
      <c r="AH13" s="339"/>
      <c r="AI13" s="57">
        <v>0</v>
      </c>
      <c r="AJ13" s="328"/>
      <c r="AK13" s="57"/>
      <c r="AL13" s="328"/>
      <c r="AM13" s="57"/>
      <c r="AN13" s="328"/>
      <c r="AO13" s="57"/>
      <c r="AP13" s="339"/>
      <c r="AQ13" s="57">
        <f t="shared" ref="AQ13:AQ16" si="1">SUM(AI13:AO13)</f>
        <v>0</v>
      </c>
      <c r="AR13" s="328"/>
      <c r="AS13" s="350" t="s">
        <v>156</v>
      </c>
      <c r="AU13" s="350" t="s">
        <v>156</v>
      </c>
      <c r="AW13" s="350" t="s">
        <v>156</v>
      </c>
      <c r="AX13" s="328"/>
      <c r="AY13" s="57" t="s">
        <v>156</v>
      </c>
      <c r="AZ13" s="360"/>
      <c r="BA13" s="57" t="s">
        <v>156</v>
      </c>
      <c r="BD13" s="31"/>
    </row>
    <row r="14" spans="1:56">
      <c r="A14" s="22" t="s">
        <v>282</v>
      </c>
      <c r="C14" s="344"/>
      <c r="D14" s="335"/>
      <c r="E14" s="56">
        <v>946071.28105239966</v>
      </c>
      <c r="F14" s="335"/>
      <c r="G14" s="56">
        <v>988126</v>
      </c>
      <c r="H14" s="335"/>
      <c r="I14" s="56">
        <v>1015737.1709263455</v>
      </c>
      <c r="J14" s="335"/>
      <c r="K14" s="56">
        <v>1072276.9989999998</v>
      </c>
      <c r="L14" s="335"/>
      <c r="M14" s="56">
        <v>4022210.9989999998</v>
      </c>
      <c r="N14" s="335"/>
      <c r="O14" s="56">
        <v>1068442.7713932479</v>
      </c>
      <c r="P14" s="335"/>
      <c r="Q14" s="56">
        <v>1089147.2615258568</v>
      </c>
      <c r="R14" s="335"/>
      <c r="S14" s="56">
        <v>1111036.8209006367</v>
      </c>
      <c r="T14" s="335"/>
      <c r="U14" s="56">
        <v>1102544.6875911353</v>
      </c>
      <c r="V14" s="335"/>
      <c r="W14" s="56">
        <v>4371171.5414108764</v>
      </c>
      <c r="X14" s="335"/>
      <c r="Y14" s="56">
        <v>1089319.0025985027</v>
      </c>
      <c r="Z14" s="335"/>
      <c r="AA14" s="56">
        <v>1105524</v>
      </c>
      <c r="AB14" s="335"/>
      <c r="AC14" s="56">
        <f>SUM(AC10:AC13)</f>
        <v>1135792</v>
      </c>
      <c r="AD14" s="335"/>
      <c r="AE14" s="56">
        <f>SUM(AE10:AE13)</f>
        <v>1146252.8970878664</v>
      </c>
      <c r="AF14" s="335"/>
      <c r="AG14" s="56">
        <f t="shared" si="0"/>
        <v>4476887.8996863691</v>
      </c>
      <c r="AH14" s="335"/>
      <c r="AI14" s="56">
        <f>SUM(AI10:AI13)</f>
        <v>1131237.1559093131</v>
      </c>
      <c r="AJ14" s="328"/>
      <c r="AK14" s="56">
        <f>SUM(AK10:AK13)</f>
        <v>1176211.8069524455</v>
      </c>
      <c r="AL14" s="328"/>
      <c r="AM14" s="56">
        <f>SUM(AM10:AM13)</f>
        <v>1210949.2286592589</v>
      </c>
      <c r="AN14" s="328"/>
      <c r="AO14" s="56">
        <f>SUM(AO10:AO13)</f>
        <v>1248741.1291066022</v>
      </c>
      <c r="AP14" s="335"/>
      <c r="AQ14" s="56">
        <f t="shared" si="1"/>
        <v>4767139.3206276204</v>
      </c>
      <c r="AR14" s="328"/>
      <c r="AS14" s="56">
        <f>SUM(AS10:AS13)</f>
        <v>1214926.0686363091</v>
      </c>
      <c r="AU14" s="56">
        <f>SUM(AU10:AU13)</f>
        <v>1254418.1276074413</v>
      </c>
      <c r="AW14" s="56">
        <f>SUM(AW10:AW13)</f>
        <v>1291256.607786875</v>
      </c>
      <c r="AX14" s="328"/>
      <c r="AY14" s="56">
        <f>SUM(AY10:AY13)</f>
        <v>1319278.30379</v>
      </c>
      <c r="AZ14" s="361"/>
      <c r="BA14" s="56">
        <f>SUM(BA10:BA12)</f>
        <v>5079879</v>
      </c>
    </row>
    <row r="15" spans="1:56" ht="15.6">
      <c r="A15" s="23" t="s">
        <v>283</v>
      </c>
      <c r="C15" s="344"/>
      <c r="D15" s="339"/>
      <c r="E15" s="57">
        <v>0</v>
      </c>
      <c r="F15" s="339"/>
      <c r="G15" s="57">
        <v>0</v>
      </c>
      <c r="H15" s="339"/>
      <c r="I15" s="57">
        <v>0</v>
      </c>
      <c r="J15" s="339"/>
      <c r="K15" s="57">
        <v>0</v>
      </c>
      <c r="L15" s="339"/>
      <c r="M15" s="57">
        <v>0</v>
      </c>
      <c r="N15" s="339"/>
      <c r="O15" s="57">
        <v>0</v>
      </c>
      <c r="P15" s="339"/>
      <c r="Q15" s="57">
        <v>-4911</v>
      </c>
      <c r="R15" s="339"/>
      <c r="S15" s="57">
        <v>-3932</v>
      </c>
      <c r="T15" s="339"/>
      <c r="U15" s="57">
        <v>-3130</v>
      </c>
      <c r="V15" s="339"/>
      <c r="W15" s="57">
        <v>-11973</v>
      </c>
      <c r="X15" s="339"/>
      <c r="Y15" s="57">
        <v>-490</v>
      </c>
      <c r="Z15" s="339"/>
      <c r="AA15" s="57">
        <v>0</v>
      </c>
      <c r="AB15" s="339"/>
      <c r="AC15" s="57">
        <v>0</v>
      </c>
      <c r="AD15" s="339"/>
      <c r="AE15" s="57">
        <v>0</v>
      </c>
      <c r="AF15" s="339"/>
      <c r="AG15" s="57">
        <f t="shared" si="0"/>
        <v>-490</v>
      </c>
      <c r="AH15" s="339"/>
      <c r="AI15" s="57">
        <v>0</v>
      </c>
      <c r="AJ15" s="328"/>
      <c r="AK15" s="57"/>
      <c r="AL15" s="328"/>
      <c r="AM15" s="57"/>
      <c r="AN15" s="328"/>
      <c r="AO15" s="57"/>
      <c r="AP15" s="339"/>
      <c r="AQ15" s="57">
        <f t="shared" si="1"/>
        <v>0</v>
      </c>
      <c r="AR15" s="328"/>
      <c r="AS15" s="57"/>
      <c r="AU15" s="57"/>
      <c r="AW15" s="57"/>
      <c r="AX15" s="328"/>
      <c r="AY15" s="57"/>
      <c r="AZ15" s="360"/>
      <c r="BA15" s="57">
        <f t="shared" ref="BA15" si="2">SUM(AS15:AY15)</f>
        <v>0</v>
      </c>
      <c r="BD15" s="355"/>
    </row>
    <row r="16" spans="1:56" ht="13.8" thickBot="1">
      <c r="A16" s="24" t="s">
        <v>284</v>
      </c>
      <c r="C16" s="344"/>
      <c r="D16" s="335"/>
      <c r="E16" s="58">
        <v>946071.28105239966</v>
      </c>
      <c r="F16" s="335"/>
      <c r="G16" s="58">
        <v>988126</v>
      </c>
      <c r="H16" s="335"/>
      <c r="I16" s="58">
        <v>1015737.1709263455</v>
      </c>
      <c r="J16" s="335"/>
      <c r="K16" s="58">
        <v>1072276.9989999998</v>
      </c>
      <c r="L16" s="335"/>
      <c r="M16" s="58">
        <v>4022210.9989999998</v>
      </c>
      <c r="N16" s="335"/>
      <c r="O16" s="58">
        <v>1068443</v>
      </c>
      <c r="P16" s="335"/>
      <c r="Q16" s="58">
        <v>1084236</v>
      </c>
      <c r="R16" s="335"/>
      <c r="S16" s="58">
        <v>1107105</v>
      </c>
      <c r="T16" s="335"/>
      <c r="U16" s="58">
        <v>1099415</v>
      </c>
      <c r="V16" s="335"/>
      <c r="W16" s="58">
        <v>4359199</v>
      </c>
      <c r="X16" s="335"/>
      <c r="Y16" s="58">
        <v>1088829.0025985027</v>
      </c>
      <c r="Z16" s="335"/>
      <c r="AA16" s="58">
        <v>1105524</v>
      </c>
      <c r="AB16" s="335"/>
      <c r="AC16" s="58">
        <f>SUM(AC14:AC15)</f>
        <v>1135792</v>
      </c>
      <c r="AD16" s="335"/>
      <c r="AE16" s="58">
        <f>SUM(AE14:AE15)</f>
        <v>1146252.8970878664</v>
      </c>
      <c r="AF16" s="335"/>
      <c r="AG16" s="58">
        <f t="shared" si="0"/>
        <v>4476397.8996863691</v>
      </c>
      <c r="AH16" s="335"/>
      <c r="AI16" s="58">
        <f>SUM(AI14:AI15)</f>
        <v>1131237.1559093131</v>
      </c>
      <c r="AJ16" s="328"/>
      <c r="AK16" s="58">
        <f>SUM(AK14:AK15)</f>
        <v>1176211.8069524455</v>
      </c>
      <c r="AL16" s="328"/>
      <c r="AM16" s="58">
        <f>SUM(AM14:AM15)</f>
        <v>1210949.2286592589</v>
      </c>
      <c r="AN16" s="328"/>
      <c r="AO16" s="58">
        <f>SUM(AO14:AO15)</f>
        <v>1248741.1291066022</v>
      </c>
      <c r="AP16" s="335"/>
      <c r="AQ16" s="58">
        <f t="shared" si="1"/>
        <v>4767139.3206276204</v>
      </c>
      <c r="AR16" s="328"/>
      <c r="AS16" s="58">
        <f>SUM(AS14:AS15)</f>
        <v>1214926.0686363091</v>
      </c>
      <c r="AU16" s="58">
        <f>SUM(AU14:AU15)</f>
        <v>1254418.1276074413</v>
      </c>
      <c r="AW16" s="58">
        <f>SUM(AW14:AW15)</f>
        <v>1291256.607786875</v>
      </c>
      <c r="AX16" s="328"/>
      <c r="AY16" s="58">
        <f>SUM(AY14:AY15)</f>
        <v>1319278.30379</v>
      </c>
      <c r="AZ16" s="361"/>
      <c r="BA16" s="58">
        <f>SUM(BA10:BA12)</f>
        <v>5079879</v>
      </c>
      <c r="BD16" s="31"/>
    </row>
    <row r="17" spans="1:91" ht="13.8" thickBot="1">
      <c r="E17" s="31"/>
      <c r="G17" s="31"/>
      <c r="I17" s="31"/>
      <c r="K17" s="31"/>
      <c r="M17" s="31"/>
      <c r="O17" s="103"/>
      <c r="P17" s="290"/>
      <c r="Q17" s="103"/>
      <c r="R17" s="290"/>
      <c r="S17" s="103"/>
      <c r="T17" s="290"/>
      <c r="U17" s="103"/>
      <c r="V17" s="290"/>
      <c r="W17" s="103"/>
      <c r="X17" s="290"/>
      <c r="Y17" s="103"/>
      <c r="Z17" s="290"/>
      <c r="AA17" s="103"/>
      <c r="AB17" s="290"/>
      <c r="AC17" s="103"/>
      <c r="AD17" s="290"/>
      <c r="AE17" s="103"/>
      <c r="AF17" s="290"/>
      <c r="AG17" s="103"/>
      <c r="AH17" s="290"/>
      <c r="AI17" s="103"/>
      <c r="AJ17" s="314"/>
      <c r="AK17" s="103"/>
      <c r="AL17" s="314"/>
      <c r="AM17" s="103"/>
      <c r="AN17" s="314"/>
      <c r="AO17" s="103"/>
      <c r="AP17" s="290"/>
      <c r="AQ17" s="103"/>
      <c r="AR17" s="314"/>
      <c r="AS17" s="103"/>
      <c r="AU17" s="103"/>
      <c r="AW17" s="103"/>
      <c r="AX17" s="314"/>
      <c r="AY17" s="103"/>
      <c r="AZ17" s="357"/>
      <c r="BA17" s="103"/>
      <c r="BD17" s="72"/>
    </row>
    <row r="18" spans="1:91" ht="13.2" customHeight="1" thickBot="1">
      <c r="A18" s="219" t="s">
        <v>285</v>
      </c>
      <c r="E18" s="31"/>
      <c r="G18" s="31"/>
      <c r="I18" s="31"/>
      <c r="K18" s="31"/>
      <c r="M18" s="31"/>
      <c r="O18" s="155"/>
      <c r="Q18" s="155"/>
      <c r="S18" s="155"/>
      <c r="U18" s="155"/>
      <c r="W18" s="155"/>
      <c r="X18" s="343">
        <f>W18-W14</f>
        <v>-4371171.5414108764</v>
      </c>
      <c r="Y18" s="155"/>
      <c r="AA18" s="155"/>
      <c r="AC18" s="155"/>
      <c r="AE18" s="155"/>
      <c r="AG18" s="155"/>
      <c r="AI18" s="155"/>
      <c r="AJ18" s="316"/>
      <c r="AK18" s="155"/>
      <c r="AL18" s="316"/>
      <c r="AM18" s="155"/>
      <c r="AN18" s="316"/>
      <c r="AO18" s="155"/>
      <c r="AQ18" s="155"/>
      <c r="AR18" s="316"/>
      <c r="AS18" s="155"/>
      <c r="AU18" s="155"/>
      <c r="AW18" s="155"/>
      <c r="AX18" s="316"/>
      <c r="AY18" s="155"/>
      <c r="BA18" s="155"/>
    </row>
    <row r="19" spans="1:91" ht="13.8" thickBot="1">
      <c r="A19" s="122"/>
      <c r="E19" s="31"/>
      <c r="G19" s="31"/>
      <c r="I19" s="31"/>
      <c r="K19" s="31"/>
      <c r="M19" s="31"/>
      <c r="O19" s="31"/>
      <c r="Q19" s="31"/>
      <c r="S19" s="31"/>
      <c r="U19" s="31"/>
      <c r="W19" s="31"/>
      <c r="Y19" s="31"/>
      <c r="AA19" s="31"/>
      <c r="AC19" s="31"/>
      <c r="AE19" s="31"/>
      <c r="AG19" s="31"/>
      <c r="AI19" s="31"/>
      <c r="AJ19" s="289"/>
      <c r="AK19" s="31"/>
      <c r="AL19" s="289"/>
      <c r="AM19" s="31"/>
      <c r="AN19" s="289"/>
      <c r="AO19" s="31"/>
      <c r="AQ19" s="31"/>
      <c r="AR19" s="289"/>
      <c r="AS19" s="31"/>
      <c r="AU19" s="31"/>
      <c r="AW19" s="31"/>
      <c r="AX19" s="289"/>
      <c r="AY19" s="31"/>
      <c r="BA19" s="31"/>
      <c r="BD19" s="356"/>
    </row>
    <row r="20" spans="1:91">
      <c r="A20" s="137" t="s">
        <v>278</v>
      </c>
      <c r="E20" s="138">
        <v>32366.877030239455</v>
      </c>
      <c r="G20" s="138">
        <v>34091</v>
      </c>
      <c r="I20" s="138">
        <v>32513.570625956047</v>
      </c>
      <c r="K20" s="138">
        <v>28000</v>
      </c>
      <c r="M20" s="138">
        <v>126972</v>
      </c>
      <c r="O20" s="138">
        <v>26449.637209172513</v>
      </c>
      <c r="Q20" s="138">
        <v>40267.362223282391</v>
      </c>
      <c r="S20" s="138">
        <v>45445.666421680238</v>
      </c>
      <c r="U20" s="138">
        <v>60128.764802671103</v>
      </c>
      <c r="W20" s="138">
        <v>172292</v>
      </c>
      <c r="X20" s="290"/>
      <c r="Y20" s="138">
        <v>45577</v>
      </c>
      <c r="Z20" s="290"/>
      <c r="AA20" s="138">
        <v>46723</v>
      </c>
      <c r="AB20" s="290"/>
      <c r="AC20" s="138">
        <v>52991</v>
      </c>
      <c r="AD20" s="290"/>
      <c r="AE20" s="138">
        <v>48064</v>
      </c>
      <c r="AF20" s="290"/>
      <c r="AG20" s="138">
        <v>193355</v>
      </c>
      <c r="AH20" s="290"/>
      <c r="AI20" s="138">
        <v>47003</v>
      </c>
      <c r="AJ20" s="328"/>
      <c r="AK20" s="138">
        <v>53095</v>
      </c>
      <c r="AL20" s="328"/>
      <c r="AM20" s="204">
        <v>58271</v>
      </c>
      <c r="AN20" s="328"/>
      <c r="AO20" s="204">
        <v>57542</v>
      </c>
      <c r="AP20" s="290"/>
      <c r="AQ20" s="138">
        <v>215911</v>
      </c>
      <c r="AR20" s="328"/>
      <c r="AS20" s="204">
        <v>58192</v>
      </c>
      <c r="AU20" s="204">
        <v>63457</v>
      </c>
      <c r="AW20" s="204">
        <v>63977</v>
      </c>
      <c r="AX20" s="328"/>
      <c r="AY20" s="204">
        <v>58533</v>
      </c>
      <c r="AZ20" s="357"/>
      <c r="BA20" s="204">
        <v>244159</v>
      </c>
    </row>
    <row r="21" spans="1:91">
      <c r="A21" s="23" t="s">
        <v>279</v>
      </c>
      <c r="E21" s="57">
        <v>57816</v>
      </c>
      <c r="G21" s="57">
        <v>63150</v>
      </c>
      <c r="I21" s="57">
        <v>63681.173029813821</v>
      </c>
      <c r="K21" s="57">
        <v>66118</v>
      </c>
      <c r="M21" s="57">
        <v>250765</v>
      </c>
      <c r="O21" s="57">
        <v>55304.700928818136</v>
      </c>
      <c r="Q21" s="57">
        <v>60342.781903241506</v>
      </c>
      <c r="S21" s="57">
        <v>55569.677922148534</v>
      </c>
      <c r="U21" s="57">
        <v>61810.624888227918</v>
      </c>
      <c r="W21" s="57">
        <v>233027.78564243609</v>
      </c>
      <c r="X21" s="290"/>
      <c r="Y21" s="57">
        <v>56331</v>
      </c>
      <c r="Z21" s="290"/>
      <c r="AA21" s="57">
        <v>58951</v>
      </c>
      <c r="AB21" s="290"/>
      <c r="AC21" s="57">
        <v>62299</v>
      </c>
      <c r="AD21" s="290"/>
      <c r="AE21" s="57">
        <v>64876</v>
      </c>
      <c r="AF21" s="290"/>
      <c r="AG21" s="57">
        <v>242457</v>
      </c>
      <c r="AH21" s="290"/>
      <c r="AI21" s="57">
        <v>66796</v>
      </c>
      <c r="AJ21" s="328"/>
      <c r="AK21" s="57">
        <v>70726</v>
      </c>
      <c r="AL21" s="328"/>
      <c r="AM21" s="57">
        <v>74465</v>
      </c>
      <c r="AN21" s="328"/>
      <c r="AO21" s="57">
        <v>81159</v>
      </c>
      <c r="AP21" s="290"/>
      <c r="AQ21" s="57">
        <v>293146</v>
      </c>
      <c r="AR21" s="328"/>
      <c r="AS21" s="57">
        <v>70324</v>
      </c>
      <c r="AU21" s="57">
        <v>76031</v>
      </c>
      <c r="AW21" s="57">
        <v>72213</v>
      </c>
      <c r="AX21" s="328"/>
      <c r="AY21" s="57">
        <v>76525</v>
      </c>
      <c r="AZ21" s="357"/>
      <c r="BA21" s="57">
        <v>295093</v>
      </c>
    </row>
    <row r="22" spans="1:91">
      <c r="A22" s="22" t="s">
        <v>280</v>
      </c>
      <c r="E22" s="56">
        <v>67618.121564793531</v>
      </c>
      <c r="G22" s="56">
        <v>68034</v>
      </c>
      <c r="I22" s="56">
        <v>68262.652669024581</v>
      </c>
      <c r="K22" s="56">
        <v>68839</v>
      </c>
      <c r="M22" s="56">
        <v>272754</v>
      </c>
      <c r="O22" s="56">
        <v>70095.043039571319</v>
      </c>
      <c r="Q22" s="56">
        <v>75162.666167349482</v>
      </c>
      <c r="S22" s="56">
        <v>75763.463433835903</v>
      </c>
      <c r="U22" s="56">
        <v>82533.83051833362</v>
      </c>
      <c r="W22" s="56">
        <v>303555.00315909035</v>
      </c>
      <c r="X22" s="290"/>
      <c r="Y22" s="56">
        <v>64291</v>
      </c>
      <c r="Z22" s="290"/>
      <c r="AA22" s="56">
        <v>69621</v>
      </c>
      <c r="AB22" s="290"/>
      <c r="AC22" s="56">
        <v>83102</v>
      </c>
      <c r="AD22" s="290"/>
      <c r="AE22" s="56">
        <v>80895</v>
      </c>
      <c r="AF22" s="290"/>
      <c r="AG22" s="56">
        <v>297909</v>
      </c>
      <c r="AH22" s="290"/>
      <c r="AI22" s="56">
        <v>69046</v>
      </c>
      <c r="AJ22" s="328"/>
      <c r="AK22" s="56">
        <v>74593</v>
      </c>
      <c r="AL22" s="328"/>
      <c r="AM22" s="189">
        <v>81180</v>
      </c>
      <c r="AN22" s="328"/>
      <c r="AO22" s="189">
        <v>94593</v>
      </c>
      <c r="AP22" s="290"/>
      <c r="AQ22" s="56">
        <v>319412</v>
      </c>
      <c r="AR22" s="328"/>
      <c r="AS22" s="189">
        <v>80115</v>
      </c>
      <c r="AU22" s="189">
        <v>90016</v>
      </c>
      <c r="AW22" s="189">
        <v>101177</v>
      </c>
      <c r="AX22" s="328"/>
      <c r="AY22" s="189">
        <v>98894</v>
      </c>
      <c r="AZ22" s="357"/>
      <c r="BA22" s="189">
        <v>370202</v>
      </c>
    </row>
    <row r="23" spans="1:91" ht="15.6">
      <c r="A23" s="23" t="s">
        <v>286</v>
      </c>
      <c r="E23" s="57">
        <v>4855</v>
      </c>
      <c r="G23" s="57">
        <v>11748</v>
      </c>
      <c r="I23" s="57">
        <v>4484</v>
      </c>
      <c r="K23" s="57">
        <v>-8898</v>
      </c>
      <c r="M23" s="57">
        <v>12189</v>
      </c>
      <c r="O23" s="57">
        <v>8169.6188224380212</v>
      </c>
      <c r="Q23" s="57">
        <v>-199.81029387340143</v>
      </c>
      <c r="S23" s="57">
        <v>4971.1922223352794</v>
      </c>
      <c r="U23" s="57">
        <v>-28438.220209232633</v>
      </c>
      <c r="W23" s="57">
        <v>-15498</v>
      </c>
      <c r="X23" s="290"/>
      <c r="Y23" s="57">
        <v>11592</v>
      </c>
      <c r="Z23" s="290"/>
      <c r="AA23" s="57">
        <v>10665</v>
      </c>
      <c r="AB23" s="290"/>
      <c r="AC23" s="57">
        <v>-3398</v>
      </c>
      <c r="AD23" s="290"/>
      <c r="AE23" s="57">
        <v>9157</v>
      </c>
      <c r="AF23" s="290"/>
      <c r="AG23" s="57">
        <v>28016</v>
      </c>
      <c r="AH23" s="290"/>
      <c r="AI23" s="57">
        <v>-966</v>
      </c>
      <c r="AJ23" s="328"/>
      <c r="AK23" s="57"/>
      <c r="AL23" s="328"/>
      <c r="AM23" s="57">
        <v>-955</v>
      </c>
      <c r="AN23" s="328"/>
      <c r="AO23" s="57">
        <v>-12612</v>
      </c>
      <c r="AP23" s="290"/>
      <c r="AQ23" s="57">
        <v>-14533</v>
      </c>
      <c r="AR23" s="328"/>
      <c r="AS23" s="57">
        <v>1103</v>
      </c>
      <c r="AU23" s="57">
        <v>-12234</v>
      </c>
      <c r="AW23" s="57">
        <v>-8460</v>
      </c>
      <c r="AX23" s="328"/>
      <c r="AY23" s="57">
        <v>-2295</v>
      </c>
      <c r="AZ23" s="357"/>
      <c r="BA23" s="57">
        <v>-21886</v>
      </c>
    </row>
    <row r="24" spans="1:91">
      <c r="A24" s="22" t="s">
        <v>282</v>
      </c>
      <c r="E24" s="56">
        <v>162655.99859503299</v>
      </c>
      <c r="G24" s="56">
        <v>177023</v>
      </c>
      <c r="I24" s="56">
        <v>168942</v>
      </c>
      <c r="K24" s="56">
        <v>154059</v>
      </c>
      <c r="M24" s="56">
        <v>662680</v>
      </c>
      <c r="O24" s="56">
        <v>160019</v>
      </c>
      <c r="Q24" s="56">
        <v>175572.99999999997</v>
      </c>
      <c r="S24" s="56">
        <v>181749.99999999997</v>
      </c>
      <c r="U24" s="56">
        <v>176035</v>
      </c>
      <c r="W24" s="56">
        <v>693377</v>
      </c>
      <c r="X24" s="290"/>
      <c r="Y24" s="56">
        <f>SUM(Y20:Y23)</f>
        <v>177791</v>
      </c>
      <c r="Z24" s="290"/>
      <c r="AA24" s="56">
        <v>185960</v>
      </c>
      <c r="AB24" s="290"/>
      <c r="AC24" s="56">
        <f>SUM(AC20:AC23)</f>
        <v>194994</v>
      </c>
      <c r="AD24" s="290"/>
      <c r="AE24" s="56">
        <f>SUM(AE20:AE23)</f>
        <v>202992</v>
      </c>
      <c r="AF24" s="290"/>
      <c r="AG24" s="56">
        <f>SUM(AG20:AG23)</f>
        <v>761737</v>
      </c>
      <c r="AH24" s="290"/>
      <c r="AI24" s="56">
        <f>SUM(AI20:AI23)</f>
        <v>181879</v>
      </c>
      <c r="AJ24" s="328"/>
      <c r="AK24" s="56">
        <f>SUM(AK20:AK23)</f>
        <v>198414</v>
      </c>
      <c r="AL24" s="328"/>
      <c r="AM24" s="189">
        <f>SUM(AM20:AM23)</f>
        <v>212961</v>
      </c>
      <c r="AN24" s="328"/>
      <c r="AO24" s="189">
        <f>SUM(AO20:AO23)</f>
        <v>220682</v>
      </c>
      <c r="AP24" s="290"/>
      <c r="AQ24" s="56">
        <f>SUM(AQ20:AQ23)</f>
        <v>813936</v>
      </c>
      <c r="AR24" s="328"/>
      <c r="AS24" s="189">
        <f>SUM(AS20:AS23)</f>
        <v>209734</v>
      </c>
      <c r="AU24" s="189">
        <f>SUM(AU20:AU23)</f>
        <v>217270</v>
      </c>
      <c r="AW24" s="189">
        <f>SUM(AW20:AW23)</f>
        <v>228907</v>
      </c>
      <c r="AX24" s="328"/>
      <c r="AY24" s="189">
        <f>SUM(AY20:AY23)</f>
        <v>231657</v>
      </c>
      <c r="AZ24" s="357"/>
      <c r="BA24" s="56">
        <f>SUM(BA20:BA23)</f>
        <v>887568</v>
      </c>
      <c r="BD24" s="31"/>
    </row>
    <row r="25" spans="1:91">
      <c r="A25" s="23" t="s">
        <v>287</v>
      </c>
      <c r="E25" s="57">
        <v>0</v>
      </c>
      <c r="G25" s="57">
        <v>0</v>
      </c>
      <c r="I25" s="57">
        <v>0</v>
      </c>
      <c r="K25" s="57">
        <v>0</v>
      </c>
      <c r="M25" s="57">
        <v>0</v>
      </c>
      <c r="O25" s="57">
        <v>0</v>
      </c>
      <c r="Q25" s="57">
        <v>7222</v>
      </c>
      <c r="S25" s="57">
        <v>7069</v>
      </c>
      <c r="U25" s="57">
        <v>10551</v>
      </c>
      <c r="W25" s="57">
        <v>24842</v>
      </c>
      <c r="X25" s="290"/>
      <c r="Y25" s="57">
        <v>1201</v>
      </c>
      <c r="Z25" s="290"/>
      <c r="AA25" s="57">
        <v>0</v>
      </c>
      <c r="AB25" s="290"/>
      <c r="AC25" s="57">
        <v>0</v>
      </c>
      <c r="AD25" s="290"/>
      <c r="AE25" s="57">
        <v>0</v>
      </c>
      <c r="AF25" s="290"/>
      <c r="AG25" s="57">
        <v>1201</v>
      </c>
      <c r="AH25" s="290"/>
      <c r="AI25" s="57">
        <v>0</v>
      </c>
      <c r="AJ25" s="328"/>
      <c r="AK25" s="57"/>
      <c r="AL25" s="328"/>
      <c r="AM25" s="57"/>
      <c r="AN25" s="328"/>
      <c r="AO25" s="57"/>
      <c r="AP25" s="290"/>
      <c r="AQ25" s="57">
        <v>0</v>
      </c>
      <c r="AR25" s="328"/>
      <c r="AS25" s="57"/>
      <c r="AU25" s="57"/>
      <c r="AW25" s="57"/>
      <c r="AX25" s="328"/>
      <c r="AY25" s="57"/>
      <c r="AZ25" s="357"/>
      <c r="BA25" s="57">
        <v>0</v>
      </c>
      <c r="BD25" s="31"/>
    </row>
    <row r="26" spans="1:91" ht="13.8" thickBot="1">
      <c r="A26" s="24" t="s">
        <v>284</v>
      </c>
      <c r="E26" s="58">
        <v>162655.99859503299</v>
      </c>
      <c r="G26" s="58">
        <v>177023</v>
      </c>
      <c r="I26" s="58">
        <v>168942</v>
      </c>
      <c r="K26" s="58">
        <v>154059</v>
      </c>
      <c r="M26" s="58">
        <v>662680</v>
      </c>
      <c r="O26" s="58">
        <v>160019</v>
      </c>
      <c r="Q26" s="58">
        <v>182794.99999999997</v>
      </c>
      <c r="S26" s="58">
        <v>188818.99999999997</v>
      </c>
      <c r="U26" s="58">
        <v>186586</v>
      </c>
      <c r="W26" s="58">
        <v>718219</v>
      </c>
      <c r="X26" s="290"/>
      <c r="Y26" s="58">
        <f>SUM(Y24:Y25)</f>
        <v>178992</v>
      </c>
      <c r="Z26" s="290"/>
      <c r="AA26" s="58">
        <v>185960</v>
      </c>
      <c r="AB26" s="290"/>
      <c r="AC26" s="58">
        <f>SUM(AC24:AC25)</f>
        <v>194994</v>
      </c>
      <c r="AD26" s="290"/>
      <c r="AE26" s="58">
        <f>SUM(AE24:AE25)</f>
        <v>202992</v>
      </c>
      <c r="AF26" s="290"/>
      <c r="AG26" s="58">
        <f>SUM(AG24:AG25)</f>
        <v>762938</v>
      </c>
      <c r="AH26" s="290"/>
      <c r="AI26" s="58">
        <f>SUM(AI24:AI25)</f>
        <v>181879</v>
      </c>
      <c r="AJ26" s="328"/>
      <c r="AK26" s="58">
        <f>SUM(AK24:AK25)</f>
        <v>198414</v>
      </c>
      <c r="AL26" s="328"/>
      <c r="AM26" s="205">
        <f>SUM(AM24:AM25)</f>
        <v>212961</v>
      </c>
      <c r="AN26" s="328"/>
      <c r="AO26" s="205">
        <f>SUM(AO24:AO25)</f>
        <v>220682</v>
      </c>
      <c r="AP26" s="290"/>
      <c r="AQ26" s="58">
        <f>SUM(AQ24:AQ25)</f>
        <v>813936</v>
      </c>
      <c r="AR26" s="328"/>
      <c r="AS26" s="205">
        <f>SUM(AS24:AS25)</f>
        <v>209734</v>
      </c>
      <c r="AU26" s="205">
        <f>SUM(AU24:AU25)</f>
        <v>217270</v>
      </c>
      <c r="AW26" s="205">
        <f>SUM(AW24:AW25)</f>
        <v>228907</v>
      </c>
      <c r="AX26" s="328"/>
      <c r="AY26" s="205">
        <f>SUM(AY24:AY25)</f>
        <v>231657</v>
      </c>
      <c r="AZ26" s="357"/>
      <c r="BA26" s="58">
        <f>SUM(BA24:BA25)</f>
        <v>887568</v>
      </c>
    </row>
    <row r="27" spans="1:91">
      <c r="E27" s="31"/>
      <c r="G27" s="31"/>
      <c r="I27" s="31"/>
      <c r="K27" s="31"/>
      <c r="M27" s="31"/>
      <c r="O27" s="103"/>
      <c r="P27" s="290"/>
      <c r="Q27" s="103"/>
      <c r="R27" s="290"/>
      <c r="S27" s="103"/>
      <c r="T27" s="290"/>
      <c r="U27" s="103"/>
      <c r="V27" s="290"/>
      <c r="W27" s="103"/>
      <c r="X27" s="290"/>
      <c r="Y27" s="103"/>
      <c r="Z27" s="290"/>
      <c r="AA27" s="103"/>
      <c r="AB27" s="290"/>
      <c r="AC27" s="103"/>
      <c r="AD27" s="290"/>
      <c r="AE27" s="103"/>
      <c r="AF27" s="290"/>
      <c r="AG27" s="103"/>
      <c r="AH27" s="290"/>
      <c r="AI27" s="103"/>
      <c r="AJ27" s="314"/>
      <c r="AK27" s="103"/>
      <c r="AL27" s="314"/>
      <c r="AM27" s="103"/>
      <c r="AN27" s="314"/>
      <c r="AO27" s="103"/>
      <c r="AP27" s="290"/>
      <c r="AQ27" s="103"/>
      <c r="AR27" s="314"/>
      <c r="AS27" s="103"/>
      <c r="AU27" s="103"/>
      <c r="AW27" s="103"/>
      <c r="AX27" s="314"/>
      <c r="AY27" s="103"/>
      <c r="AZ27" s="357"/>
      <c r="BA27" s="103"/>
    </row>
    <row r="28" spans="1:91" ht="12.75" customHeight="1">
      <c r="A28" s="28" t="s">
        <v>288</v>
      </c>
      <c r="E28" s="31"/>
      <c r="G28" s="31"/>
      <c r="I28" s="31"/>
      <c r="K28" s="31"/>
      <c r="M28" s="31"/>
      <c r="O28" s="31"/>
      <c r="Q28" s="31"/>
      <c r="S28" s="31"/>
      <c r="U28" s="31"/>
      <c r="W28" s="31"/>
      <c r="Y28" s="31"/>
      <c r="AA28" s="31"/>
      <c r="AC28" s="31"/>
      <c r="AE28" s="31"/>
      <c r="AG28" s="31"/>
      <c r="AI28" s="31"/>
      <c r="AJ28" s="289"/>
      <c r="AK28" s="31"/>
      <c r="AL28" s="289"/>
      <c r="AM28" s="31"/>
      <c r="AN28" s="289"/>
      <c r="AO28" s="31"/>
      <c r="AQ28" s="31"/>
      <c r="AR28" s="289"/>
      <c r="AS28" s="31"/>
      <c r="AU28" s="31"/>
      <c r="AW28" s="31"/>
      <c r="AX28" s="289"/>
      <c r="AY28" s="31"/>
      <c r="BA28" s="31"/>
    </row>
    <row r="29" spans="1:91" ht="13.8" thickBot="1">
      <c r="E29" s="31"/>
      <c r="G29" s="31"/>
      <c r="I29" s="31"/>
      <c r="K29" s="31"/>
      <c r="M29" s="31"/>
      <c r="O29" s="156"/>
      <c r="Q29" s="156"/>
      <c r="S29" s="156"/>
      <c r="U29" s="156"/>
      <c r="W29" s="221"/>
      <c r="Y29" s="31"/>
      <c r="AA29" s="31"/>
      <c r="AC29" s="31"/>
      <c r="AE29" s="31"/>
      <c r="AG29" s="221"/>
      <c r="AI29" s="31"/>
      <c r="AJ29" s="289"/>
      <c r="AK29" s="31"/>
      <c r="AL29" s="289"/>
      <c r="AM29" s="31"/>
      <c r="AN29" s="289"/>
      <c r="AO29" s="31"/>
      <c r="AQ29" s="221"/>
      <c r="AR29" s="289"/>
      <c r="AS29" s="31"/>
      <c r="AU29" s="31"/>
      <c r="AW29" s="31"/>
      <c r="AX29" s="289"/>
      <c r="AY29" s="31"/>
      <c r="BA29" s="221"/>
    </row>
    <row r="30" spans="1:91">
      <c r="A30" s="193" t="s">
        <v>289</v>
      </c>
      <c r="E30" s="78">
        <v>392692.28064661601</v>
      </c>
      <c r="G30" s="78">
        <v>426137.64823586302</v>
      </c>
      <c r="I30" s="78">
        <v>448807.23768988298</v>
      </c>
      <c r="K30" s="78">
        <v>507075.93976573</v>
      </c>
      <c r="M30" s="78">
        <v>1774713.10633809</v>
      </c>
      <c r="O30" s="78">
        <v>487075.79499812698</v>
      </c>
      <c r="Q30" s="78">
        <v>509461.49320115399</v>
      </c>
      <c r="S30" s="78">
        <v>533448.72819195699</v>
      </c>
      <c r="U30" s="78">
        <v>519455.32529584802</v>
      </c>
      <c r="W30" s="78">
        <v>2049441.34168709</v>
      </c>
      <c r="Y30" s="78">
        <v>509952.59054624802</v>
      </c>
      <c r="AA30" s="78">
        <v>524955.75072523905</v>
      </c>
      <c r="AC30" s="78">
        <v>523369.680502526</v>
      </c>
      <c r="AE30" s="78">
        <v>531183.74187650904</v>
      </c>
      <c r="AG30" s="78">
        <v>2089461.76365052</v>
      </c>
      <c r="AI30" s="78">
        <v>523835.01463356119</v>
      </c>
      <c r="AJ30" s="223"/>
      <c r="AK30" s="78">
        <v>546042.58174694609</v>
      </c>
      <c r="AL30" s="223"/>
      <c r="AM30" s="78">
        <v>569420.48449783598</v>
      </c>
      <c r="AN30" s="223"/>
      <c r="AO30" s="78">
        <v>594574.57938622718</v>
      </c>
      <c r="AQ30" s="78">
        <f>2233872.66026457-0.5</f>
        <v>2233872.1602645698</v>
      </c>
      <c r="AR30" s="223"/>
      <c r="AS30" s="78">
        <v>581947.56142227422</v>
      </c>
      <c r="AU30" s="78">
        <v>599264.90207347227</v>
      </c>
      <c r="AW30" s="78">
        <v>622399.86111067352</v>
      </c>
      <c r="AX30" s="223"/>
      <c r="AY30" s="78">
        <v>638768</v>
      </c>
      <c r="BA30" s="78">
        <v>2442380</v>
      </c>
    </row>
    <row r="31" spans="1:91">
      <c r="A31" s="194" t="s">
        <v>290</v>
      </c>
      <c r="E31" s="79">
        <v>6.9015540208823056E-2</v>
      </c>
      <c r="G31" s="79">
        <v>0.18940824876524243</v>
      </c>
      <c r="I31" s="79">
        <v>0.19363222961234228</v>
      </c>
      <c r="K31" s="79">
        <v>0.31090928656785621</v>
      </c>
      <c r="M31" s="79">
        <v>0.19233835309041991</v>
      </c>
      <c r="O31" s="79">
        <v>0.24034980824195884</v>
      </c>
      <c r="Q31" s="79">
        <v>0.19553270007998114</v>
      </c>
      <c r="S31" s="79">
        <v>0.18859208006034844</v>
      </c>
      <c r="U31" s="79">
        <v>2.4413277300906033E-2</v>
      </c>
      <c r="W31" s="79">
        <v>0.15480149122010167</v>
      </c>
      <c r="Y31" s="79">
        <v>4.6967629644188991E-2</v>
      </c>
      <c r="AA31" s="79">
        <v>3.0413010072122715E-2</v>
      </c>
      <c r="AC31" s="79">
        <v>-1.8894126383227738E-2</v>
      </c>
      <c r="AE31" s="79">
        <v>2.2578296938204012E-2</v>
      </c>
      <c r="AG31" s="79">
        <v>1.9527478610581683E-2</v>
      </c>
      <c r="AI31" s="79">
        <v>2.7222970026375526E-2</v>
      </c>
      <c r="AJ31" s="329"/>
      <c r="AK31" s="79">
        <v>4.016877802095653E-2</v>
      </c>
      <c r="AL31" s="329"/>
      <c r="AM31" s="79">
        <v>8.7989055749451817E-2</v>
      </c>
      <c r="AN31" s="329"/>
      <c r="AO31" s="79">
        <v>0.1193388135069382</v>
      </c>
      <c r="AQ31" s="79">
        <v>6.9113921645422183E-2</v>
      </c>
      <c r="AR31" s="329"/>
      <c r="AS31" s="79">
        <v>0.11093673611979638</v>
      </c>
      <c r="AU31" s="79">
        <v>9.7469175675370945E-2</v>
      </c>
      <c r="AW31" s="79">
        <v>9.3040868839763036E-2</v>
      </c>
      <c r="AX31" s="329"/>
      <c r="AY31" s="79">
        <v>7.4324288186361942E-2</v>
      </c>
      <c r="BA31" s="79">
        <v>9.3338165520128191E-2</v>
      </c>
    </row>
    <row r="32" spans="1:91" s="215" customFormat="1" ht="15.6">
      <c r="A32" s="216" t="s">
        <v>291</v>
      </c>
      <c r="E32" s="223">
        <v>0</v>
      </c>
      <c r="G32" s="223">
        <v>0</v>
      </c>
      <c r="I32" s="223">
        <v>0</v>
      </c>
      <c r="K32" s="223">
        <v>0</v>
      </c>
      <c r="M32" s="223">
        <v>0</v>
      </c>
      <c r="O32" s="223">
        <v>0</v>
      </c>
      <c r="Q32" s="223">
        <v>-4911</v>
      </c>
      <c r="S32" s="223">
        <v>-3932</v>
      </c>
      <c r="U32" s="223">
        <v>-3130</v>
      </c>
      <c r="W32" s="223">
        <v>-11973</v>
      </c>
      <c r="Y32" s="223">
        <v>-490</v>
      </c>
      <c r="AA32" s="223">
        <v>0</v>
      </c>
      <c r="AC32" s="223">
        <v>0</v>
      </c>
      <c r="AE32" s="223">
        <v>0</v>
      </c>
      <c r="AG32" s="223">
        <f>SUM(Y32:AE32)</f>
        <v>-490</v>
      </c>
      <c r="AI32" s="223">
        <v>0</v>
      </c>
      <c r="AJ32" s="223"/>
      <c r="AK32" s="223"/>
      <c r="AL32" s="223"/>
      <c r="AM32" s="223"/>
      <c r="AN32" s="223"/>
      <c r="AO32" s="223"/>
      <c r="AQ32" s="223">
        <f>SUM(AI32:AO32)</f>
        <v>0</v>
      </c>
      <c r="AR32" s="223"/>
      <c r="AS32" s="223">
        <v>0</v>
      </c>
      <c r="AU32" s="223">
        <v>0</v>
      </c>
      <c r="AW32" s="223">
        <v>0</v>
      </c>
      <c r="AX32" s="223"/>
      <c r="AY32" s="223"/>
      <c r="AZ32" s="26"/>
      <c r="BA32" s="223">
        <f>SUM(AS32:AY32)</f>
        <v>0</v>
      </c>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row>
    <row r="33" spans="1:91" s="142" customFormat="1">
      <c r="A33" s="323" t="s">
        <v>292</v>
      </c>
      <c r="C33" s="215"/>
      <c r="D33" s="330"/>
      <c r="E33" s="206">
        <f t="shared" ref="E33:AI33" si="3">E30+E32</f>
        <v>392692.28064661601</v>
      </c>
      <c r="F33" s="330"/>
      <c r="G33" s="206">
        <f t="shared" si="3"/>
        <v>426137.64823586302</v>
      </c>
      <c r="H33" s="330"/>
      <c r="I33" s="206">
        <f t="shared" si="3"/>
        <v>448807.23768988298</v>
      </c>
      <c r="J33" s="330"/>
      <c r="K33" s="206">
        <f t="shared" si="3"/>
        <v>507075.93976573</v>
      </c>
      <c r="L33" s="330"/>
      <c r="M33" s="206">
        <f t="shared" si="3"/>
        <v>1774713.10633809</v>
      </c>
      <c r="N33" s="330"/>
      <c r="O33" s="206">
        <f t="shared" si="3"/>
        <v>487075.79499812698</v>
      </c>
      <c r="P33" s="330"/>
      <c r="Q33" s="206">
        <f t="shared" si="3"/>
        <v>504550.49320115399</v>
      </c>
      <c r="R33" s="330"/>
      <c r="S33" s="206">
        <f t="shared" si="3"/>
        <v>529516.72819195699</v>
      </c>
      <c r="T33" s="330"/>
      <c r="U33" s="206">
        <f t="shared" si="3"/>
        <v>516325.32529584802</v>
      </c>
      <c r="V33" s="330"/>
      <c r="W33" s="206">
        <f t="shared" si="3"/>
        <v>2037468.34168709</v>
      </c>
      <c r="X33" s="330"/>
      <c r="Y33" s="206">
        <f t="shared" si="3"/>
        <v>509462.59054624802</v>
      </c>
      <c r="Z33" s="330"/>
      <c r="AA33" s="206">
        <f t="shared" si="3"/>
        <v>524955.75072523905</v>
      </c>
      <c r="AB33" s="330"/>
      <c r="AC33" s="206">
        <f t="shared" si="3"/>
        <v>523369.680502526</v>
      </c>
      <c r="AD33" s="330"/>
      <c r="AE33" s="206">
        <f t="shared" si="3"/>
        <v>531183.74187650904</v>
      </c>
      <c r="AF33" s="330"/>
      <c r="AG33" s="206">
        <f t="shared" si="3"/>
        <v>2088971.76365052</v>
      </c>
      <c r="AH33" s="330"/>
      <c r="AI33" s="206">
        <f t="shared" si="3"/>
        <v>523835.01463356119</v>
      </c>
      <c r="AJ33" s="330"/>
      <c r="AK33" s="206">
        <f t="shared" ref="AK33:AM33" si="4">AK30+AK32</f>
        <v>546042.58174694609</v>
      </c>
      <c r="AL33" s="330"/>
      <c r="AM33" s="206">
        <f t="shared" si="4"/>
        <v>569420.48449783598</v>
      </c>
      <c r="AN33" s="330"/>
      <c r="AO33" s="206">
        <f t="shared" ref="AO33" si="5">AO30+AO32</f>
        <v>594574.57938622718</v>
      </c>
      <c r="AP33" s="330"/>
      <c r="AQ33" s="206">
        <f t="shared" ref="AQ33" si="6">AQ30+AQ32</f>
        <v>2233872.1602645698</v>
      </c>
      <c r="AR33" s="330"/>
      <c r="AS33" s="206">
        <f t="shared" ref="AS33:AU33" si="7">AS30+AS32</f>
        <v>581947.56142227422</v>
      </c>
      <c r="AT33" s="215"/>
      <c r="AU33" s="206">
        <f t="shared" si="7"/>
        <v>599264.90207347227</v>
      </c>
      <c r="AV33" s="215"/>
      <c r="AW33" s="206">
        <f t="shared" ref="AW33" si="8">AW30+AW32</f>
        <v>622399.86111067352</v>
      </c>
      <c r="AX33" s="330"/>
      <c r="AY33" s="206">
        <f t="shared" ref="AY33" si="9">AY30+AY32</f>
        <v>638768</v>
      </c>
      <c r="AZ33" s="362"/>
      <c r="BA33" s="206">
        <f t="shared" ref="BA33" si="10">BA30+BA32</f>
        <v>2442380</v>
      </c>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row>
    <row r="34" spans="1:91">
      <c r="A34" s="194" t="s">
        <v>293</v>
      </c>
      <c r="E34" s="79">
        <v>6.9015540208823056E-2</v>
      </c>
      <c r="G34" s="79">
        <v>0.18940824876524243</v>
      </c>
      <c r="I34" s="79">
        <v>0.19363222961234228</v>
      </c>
      <c r="K34" s="79">
        <v>0.31090928656785621</v>
      </c>
      <c r="M34" s="79">
        <v>0.19233835309041991</v>
      </c>
      <c r="O34" s="79">
        <v>0.24034980824195884</v>
      </c>
      <c r="Q34" s="79">
        <f>(Q33-G33)/G33</f>
        <v>0.18400825482072927</v>
      </c>
      <c r="S34" s="79">
        <f>(S33-I33)/I33</f>
        <v>0.17983108052692032</v>
      </c>
      <c r="U34" s="79">
        <f>(U33-K33)/K33</f>
        <v>1.8240631835916427E-2</v>
      </c>
      <c r="W34" s="79">
        <f>(W33-M33)/M33</f>
        <v>0.14805504867835467</v>
      </c>
      <c r="Y34" s="79">
        <f>(Y33-O33)/O33</f>
        <v>4.596162605084312E-2</v>
      </c>
      <c r="AA34" s="79">
        <v>3.0413010072122715E-2</v>
      </c>
      <c r="AC34" s="79">
        <v>-1.8894126383227738E-2</v>
      </c>
      <c r="AE34" s="79">
        <v>2.2578296938204012E-2</v>
      </c>
      <c r="AG34" s="79">
        <f>(AG33-W33)/W33</f>
        <v>2.5278145878224297E-2</v>
      </c>
      <c r="AI34" s="79">
        <v>2.7222970026375526E-2</v>
      </c>
      <c r="AJ34" s="329"/>
      <c r="AK34" s="79">
        <v>4.016877802095653E-2</v>
      </c>
      <c r="AL34" s="329"/>
      <c r="AM34" s="79">
        <v>8.7989055749451817E-2</v>
      </c>
      <c r="AN34" s="329"/>
      <c r="AO34" s="79">
        <v>0.1193388135069382</v>
      </c>
      <c r="AQ34" s="79">
        <v>6.9113921645422183E-2</v>
      </c>
      <c r="AR34" s="329"/>
      <c r="AS34" s="79">
        <v>0.11093673611979638</v>
      </c>
      <c r="AU34" s="79">
        <f>(AU33-AK33)/AK33</f>
        <v>9.7469175675370931E-2</v>
      </c>
      <c r="AW34" s="79">
        <f>(AW33-AM33)/AM33</f>
        <v>9.3040868839763147E-2</v>
      </c>
      <c r="AX34" s="329"/>
      <c r="AY34" s="79">
        <v>7.4324288186361942E-2</v>
      </c>
      <c r="BA34" s="79">
        <v>9.3338165520128191E-2</v>
      </c>
    </row>
    <row r="35" spans="1:91">
      <c r="A35" s="194"/>
      <c r="D35" s="340"/>
      <c r="E35" s="86"/>
      <c r="F35" s="340"/>
      <c r="G35" s="86"/>
      <c r="H35" s="340"/>
      <c r="I35" s="86"/>
      <c r="J35" s="340"/>
      <c r="K35" s="86"/>
      <c r="L35" s="340"/>
      <c r="M35" s="86"/>
      <c r="N35" s="340"/>
      <c r="O35" s="177"/>
      <c r="P35" s="340"/>
      <c r="Q35" s="177"/>
      <c r="R35" s="340"/>
      <c r="S35" s="177"/>
      <c r="T35" s="340"/>
      <c r="U35" s="177"/>
      <c r="V35" s="340"/>
      <c r="W35" s="177"/>
      <c r="X35" s="340"/>
      <c r="Y35" s="177"/>
      <c r="Z35" s="340"/>
      <c r="AA35" s="177"/>
      <c r="AB35" s="340"/>
      <c r="AC35" s="177"/>
      <c r="AD35" s="340"/>
      <c r="AE35" s="177"/>
      <c r="AF35" s="340"/>
      <c r="AG35" s="177"/>
      <c r="AH35" s="340"/>
      <c r="AI35" s="177"/>
      <c r="AJ35" s="306"/>
      <c r="AK35" s="177"/>
      <c r="AL35" s="306"/>
      <c r="AM35" s="177"/>
      <c r="AN35" s="306"/>
      <c r="AO35" s="177"/>
      <c r="AP35" s="340"/>
      <c r="AQ35" s="177"/>
      <c r="AR35" s="306"/>
      <c r="AS35" s="177"/>
      <c r="AU35" s="177"/>
      <c r="AW35" s="177"/>
      <c r="AX35" s="306"/>
      <c r="AY35" s="177"/>
      <c r="AZ35" s="363"/>
      <c r="BA35" s="177"/>
    </row>
    <row r="36" spans="1:91">
      <c r="A36" s="195" t="s">
        <v>294</v>
      </c>
      <c r="E36" s="78">
        <v>553379.00041195599</v>
      </c>
      <c r="G36" s="78">
        <v>561987.96095853997</v>
      </c>
      <c r="I36" s="78">
        <v>566929.93323337496</v>
      </c>
      <c r="K36" s="78">
        <v>565190.96867819095</v>
      </c>
      <c r="M36" s="78">
        <v>2247487.8632820598</v>
      </c>
      <c r="O36" s="78">
        <v>581366.97639512504</v>
      </c>
      <c r="Q36" s="78">
        <v>579685.66918306996</v>
      </c>
      <c r="S36" s="78">
        <v>577588.09264295397</v>
      </c>
      <c r="U36" s="78">
        <v>583089.36221781105</v>
      </c>
      <c r="W36" s="78">
        <v>2321730.1004389599</v>
      </c>
      <c r="Y36" s="78">
        <v>579366.41205225396</v>
      </c>
      <c r="AA36" s="78">
        <v>580567.972230674</v>
      </c>
      <c r="AC36" s="78">
        <v>612422.40666748397</v>
      </c>
      <c r="AE36" s="78">
        <v>615069.15521529899</v>
      </c>
      <c r="AG36" s="78">
        <v>2387425.9461657102</v>
      </c>
      <c r="AI36" s="78">
        <v>607402.24127575161</v>
      </c>
      <c r="AJ36" s="223"/>
      <c r="AK36" s="78">
        <v>630169.22520549933</v>
      </c>
      <c r="AL36" s="223"/>
      <c r="AM36" s="78">
        <v>641528.69294398301</v>
      </c>
      <c r="AN36" s="223"/>
      <c r="AO36" s="78">
        <v>654166.5497203751</v>
      </c>
      <c r="AQ36" s="78">
        <v>2533266.7091457089</v>
      </c>
      <c r="AR36" s="223"/>
      <c r="AS36" s="78">
        <v>632978.40721403505</v>
      </c>
      <c r="AU36" s="78">
        <v>655153.42553396896</v>
      </c>
      <c r="AW36" s="78">
        <v>668856.74667620135</v>
      </c>
      <c r="AX36" s="223"/>
      <c r="AY36" s="78">
        <v>680510.17384666996</v>
      </c>
      <c r="BA36" s="78">
        <v>2637499</v>
      </c>
    </row>
    <row r="37" spans="1:91">
      <c r="A37" s="194" t="s">
        <v>295</v>
      </c>
      <c r="E37" s="79">
        <v>-4.4479919511249966E-3</v>
      </c>
      <c r="G37" s="79">
        <v>3.7227962659287295E-2</v>
      </c>
      <c r="I37" s="222">
        <v>1.3239949185430255E-2</v>
      </c>
      <c r="K37" s="79">
        <v>2.5461585145833965E-3</v>
      </c>
      <c r="M37" s="79">
        <v>1.1950664109404929E-2</v>
      </c>
      <c r="O37" s="79">
        <v>5.0576505364919866E-2</v>
      </c>
      <c r="Q37" s="79">
        <v>3.1491258628288721E-2</v>
      </c>
      <c r="S37" s="79">
        <v>1.8799782450701352E-2</v>
      </c>
      <c r="U37" s="79">
        <v>3.1667868970870039E-2</v>
      </c>
      <c r="W37" s="79">
        <v>3.3033431846203554E-2</v>
      </c>
      <c r="Y37" s="79">
        <v>-3.441138599368232E-3</v>
      </c>
      <c r="AA37" s="79">
        <v>1.5220370185233811E-3</v>
      </c>
      <c r="AC37" s="79">
        <v>6.0309958720121459E-2</v>
      </c>
      <c r="AE37" s="79">
        <v>5.4845440629976983E-2</v>
      </c>
      <c r="AG37" s="79">
        <v>2.8296073567866564E-2</v>
      </c>
      <c r="AI37" s="79">
        <v>4.83904980342027E-2</v>
      </c>
      <c r="AJ37" s="329"/>
      <c r="AK37" s="79">
        <v>8.543573766951984E-2</v>
      </c>
      <c r="AL37" s="329"/>
      <c r="AM37" s="79">
        <v>4.7526488187919602E-2</v>
      </c>
      <c r="AN37" s="329"/>
      <c r="AO37" s="79">
        <v>6.3565851373884596E-2</v>
      </c>
      <c r="AQ37" s="79">
        <v>6.1087031082251331E-2</v>
      </c>
      <c r="AR37" s="329"/>
      <c r="AS37" s="79">
        <v>4.2107625227994161E-2</v>
      </c>
      <c r="AU37" s="79">
        <v>3.9646969939419519E-2</v>
      </c>
      <c r="AW37" s="79">
        <v>4.2598334310980146E-2</v>
      </c>
      <c r="AX37" s="329"/>
      <c r="AY37" s="79">
        <v>4.0273572743144026E-2</v>
      </c>
      <c r="BA37" s="79">
        <v>4.1146178469426475E-2</v>
      </c>
    </row>
    <row r="38" spans="1:91">
      <c r="A38" s="194"/>
      <c r="E38" s="79"/>
      <c r="G38" s="79"/>
      <c r="I38" s="222"/>
      <c r="K38" s="79"/>
      <c r="M38" s="79"/>
      <c r="O38" s="79"/>
      <c r="Q38" s="79"/>
      <c r="S38" s="79"/>
      <c r="U38" s="79"/>
      <c r="W38" s="79"/>
      <c r="Y38" s="79"/>
      <c r="AA38" s="79"/>
      <c r="AC38" s="79"/>
      <c r="AE38" s="79"/>
      <c r="AG38" s="79"/>
      <c r="AI38" s="79"/>
      <c r="AJ38" s="329"/>
      <c r="AK38" s="79"/>
      <c r="AL38" s="329"/>
      <c r="AM38" s="79"/>
      <c r="AN38" s="329"/>
      <c r="AO38" s="79"/>
      <c r="AQ38" s="79"/>
      <c r="AR38" s="329"/>
      <c r="AS38" s="79"/>
      <c r="AU38" s="79"/>
      <c r="AW38" s="79"/>
      <c r="AX38" s="329"/>
      <c r="AY38" s="79"/>
      <c r="BA38" s="79"/>
    </row>
    <row r="39" spans="1:91">
      <c r="A39" s="194" t="s">
        <v>296</v>
      </c>
      <c r="D39" s="223"/>
      <c r="E39" s="78">
        <f t="shared" ref="E39:AI39" si="11">E33+E36</f>
        <v>946071.281058572</v>
      </c>
      <c r="F39" s="223"/>
      <c r="G39" s="78">
        <f t="shared" si="11"/>
        <v>988125.60919440305</v>
      </c>
      <c r="H39" s="223"/>
      <c r="I39" s="78">
        <f t="shared" si="11"/>
        <v>1015737.1709232579</v>
      </c>
      <c r="J39" s="223"/>
      <c r="K39" s="78">
        <f t="shared" si="11"/>
        <v>1072266.908443921</v>
      </c>
      <c r="L39" s="223"/>
      <c r="M39" s="78">
        <f t="shared" si="11"/>
        <v>4022200.9696201496</v>
      </c>
      <c r="N39" s="223"/>
      <c r="O39" s="78">
        <f t="shared" si="11"/>
        <v>1068442.7713932521</v>
      </c>
      <c r="P39" s="223"/>
      <c r="Q39" s="78">
        <f t="shared" si="11"/>
        <v>1084236.1623842239</v>
      </c>
      <c r="R39" s="223"/>
      <c r="S39" s="78">
        <f t="shared" si="11"/>
        <v>1107104.820834911</v>
      </c>
      <c r="T39" s="223"/>
      <c r="U39" s="78">
        <f t="shared" si="11"/>
        <v>1099414.687513659</v>
      </c>
      <c r="V39" s="223"/>
      <c r="W39" s="78">
        <f t="shared" si="11"/>
        <v>4359198.4421260497</v>
      </c>
      <c r="X39" s="223"/>
      <c r="Y39" s="78">
        <f t="shared" si="11"/>
        <v>1088829.002598502</v>
      </c>
      <c r="Z39" s="223"/>
      <c r="AA39" s="78">
        <f t="shared" si="11"/>
        <v>1105523.7229559131</v>
      </c>
      <c r="AB39" s="223"/>
      <c r="AC39" s="78">
        <f t="shared" si="11"/>
        <v>1135792.08717001</v>
      </c>
      <c r="AD39" s="223"/>
      <c r="AE39" s="78">
        <f t="shared" si="11"/>
        <v>1146252.897091808</v>
      </c>
      <c r="AF39" s="223"/>
      <c r="AG39" s="78">
        <f>AG30+AG36</f>
        <v>4476887.7098162305</v>
      </c>
      <c r="AI39" s="78">
        <f t="shared" si="11"/>
        <v>1131237.2559093127</v>
      </c>
      <c r="AJ39" s="223"/>
      <c r="AK39" s="78">
        <f t="shared" ref="AK39:AM39" si="12">AK33+AK36</f>
        <v>1176211.8069524453</v>
      </c>
      <c r="AL39" s="223"/>
      <c r="AM39" s="78">
        <f t="shared" si="12"/>
        <v>1210949.1774418191</v>
      </c>
      <c r="AN39" s="223"/>
      <c r="AO39" s="78">
        <f t="shared" ref="AO39" si="13">AO33+AO36</f>
        <v>1248741.1291066022</v>
      </c>
      <c r="AP39" s="223"/>
      <c r="AQ39" s="78">
        <f>AQ33+AQ36</f>
        <v>4767138.8694102783</v>
      </c>
      <c r="AR39" s="223"/>
      <c r="AS39" s="78">
        <f t="shared" ref="AS39:AU39" si="14">AS33+AS36</f>
        <v>1214925.9686363093</v>
      </c>
      <c r="AU39" s="78">
        <f t="shared" si="14"/>
        <v>1254418.3276074412</v>
      </c>
      <c r="AW39" s="78">
        <f t="shared" ref="AW39" si="15">AW33+AW36</f>
        <v>1291256.6077868748</v>
      </c>
      <c r="AX39" s="223"/>
      <c r="AY39" s="78">
        <f t="shared" ref="AY39" si="16">AY33+AY36</f>
        <v>1319278.17384667</v>
      </c>
      <c r="AZ39" s="74"/>
      <c r="BA39" s="78">
        <f>BA33+BA36</f>
        <v>5079879</v>
      </c>
    </row>
    <row r="40" spans="1:91" ht="13.8" thickBot="1">
      <c r="A40" s="196" t="s">
        <v>297</v>
      </c>
      <c r="D40" s="223"/>
      <c r="E40" s="224">
        <v>2.4782493782441808E-2</v>
      </c>
      <c r="F40" s="223"/>
      <c r="G40" s="224">
        <v>9.7803118340973189E-2</v>
      </c>
      <c r="H40" s="223"/>
      <c r="I40" s="224">
        <v>8.5742413601803416E-2</v>
      </c>
      <c r="J40" s="223"/>
      <c r="K40" s="224">
        <v>0.12803818348608398</v>
      </c>
      <c r="L40" s="223"/>
      <c r="M40" s="224">
        <v>8.4335994966270575E-2</v>
      </c>
      <c r="N40" s="223"/>
      <c r="O40" s="224">
        <v>0.1293475859634213</v>
      </c>
      <c r="P40" s="223"/>
      <c r="Q40" s="224">
        <v>0.10223493764965193</v>
      </c>
      <c r="R40" s="223"/>
      <c r="S40" s="224">
        <v>9.3823499586999468E-2</v>
      </c>
      <c r="T40" s="223"/>
      <c r="U40" s="224">
        <v>2.8227780694726815E-2</v>
      </c>
      <c r="V40" s="223"/>
      <c r="W40" s="224">
        <v>8.6758501729521348E-2</v>
      </c>
      <c r="X40" s="223"/>
      <c r="Y40" s="224">
        <v>1.9538711938774437E-2</v>
      </c>
      <c r="Z40" s="223"/>
      <c r="AA40" s="224">
        <v>1.5036537767629121E-2</v>
      </c>
      <c r="AB40" s="223"/>
      <c r="AC40" s="224">
        <v>2.2280986141775549E-2</v>
      </c>
      <c r="AD40" s="223"/>
      <c r="AE40" s="224">
        <v>3.9642826369899666E-2</v>
      </c>
      <c r="AF40" s="223"/>
      <c r="AG40" s="224">
        <v>2.418481816775921E-2</v>
      </c>
      <c r="AI40" s="224">
        <v>3.8480922484598286E-2</v>
      </c>
      <c r="AJ40" s="223"/>
      <c r="AK40" s="224">
        <v>6.3940719514004318E-2</v>
      </c>
      <c r="AL40" s="223"/>
      <c r="AM40" s="224">
        <v>6.6171603112030533E-2</v>
      </c>
      <c r="AN40" s="223"/>
      <c r="AO40" s="224">
        <v>8.9411438056521686E-2</v>
      </c>
      <c r="AP40" s="223"/>
      <c r="AQ40" s="224">
        <v>6.483327403956092E-2</v>
      </c>
      <c r="AR40" s="223"/>
      <c r="AS40" s="224">
        <v>7.3980137401508106E-2</v>
      </c>
      <c r="AU40" s="224">
        <v>6.6490077985466467E-2</v>
      </c>
      <c r="AW40" s="224">
        <v>6.6318078457952678E-2</v>
      </c>
      <c r="AX40" s="223"/>
      <c r="AY40" s="224">
        <v>5.6486493195946785E-2</v>
      </c>
      <c r="AZ40" s="74"/>
      <c r="BA40" s="224">
        <v>6.560339361695755E-2</v>
      </c>
    </row>
    <row r="41" spans="1:91" s="215" customFormat="1">
      <c r="A41" s="214"/>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I41" s="223"/>
      <c r="AJ41" s="223"/>
      <c r="AK41" s="223"/>
      <c r="AL41" s="223"/>
      <c r="AM41" s="223"/>
      <c r="AN41" s="223"/>
      <c r="AO41" s="223"/>
      <c r="AP41" s="223"/>
      <c r="AQ41" s="223"/>
      <c r="AR41" s="223"/>
      <c r="AS41" s="223"/>
      <c r="AU41" s="223"/>
      <c r="AW41" s="223"/>
      <c r="AX41" s="223"/>
      <c r="AY41" s="223"/>
      <c r="AZ41" s="74"/>
      <c r="BA41" s="223"/>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row>
    <row r="42" spans="1:91">
      <c r="A42" s="28" t="s">
        <v>298</v>
      </c>
    </row>
    <row r="43" spans="1:91" ht="13.8" thickBot="1"/>
    <row r="44" spans="1:91" ht="15.6">
      <c r="A44" s="193" t="s">
        <v>299</v>
      </c>
      <c r="E44" s="77">
        <v>1.2184175113951534E-2</v>
      </c>
      <c r="G44" s="77">
        <v>7.2116811054038665E-2</v>
      </c>
      <c r="I44" s="77">
        <v>7.5462954257206949E-2</v>
      </c>
      <c r="K44" s="77">
        <v>0.12729002013769719</v>
      </c>
      <c r="M44" s="77">
        <v>7.2183392654679324E-2</v>
      </c>
      <c r="O44" s="77">
        <v>0.14173411019494275</v>
      </c>
      <c r="Q44" s="77">
        <v>0.1228947816756305</v>
      </c>
      <c r="S44" s="77">
        <v>0.1231720325955763</v>
      </c>
      <c r="U44" s="77">
        <v>6.1076896045860529E-2</v>
      </c>
      <c r="W44" s="77">
        <v>0.11091618792980085</v>
      </c>
      <c r="Y44" s="77">
        <v>3.8373572524161625E-2</v>
      </c>
      <c r="AA44" s="77">
        <v>2.7356921865183681E-2</v>
      </c>
      <c r="AC44" s="77">
        <v>2.1640015764164078E-2</v>
      </c>
      <c r="AE44" s="77">
        <v>3.5000000000000003E-2</v>
      </c>
      <c r="AG44" s="77">
        <v>3.1E-2</v>
      </c>
      <c r="AI44" s="77">
        <v>4.2999999999999997E-2</v>
      </c>
      <c r="AJ44" s="329"/>
      <c r="AK44" s="77">
        <v>6.8047802138032187E-2</v>
      </c>
      <c r="AL44" s="329"/>
      <c r="AM44" s="77">
        <v>6.950587206687131E-2</v>
      </c>
      <c r="AN44" s="329"/>
      <c r="AO44" s="77">
        <v>8.6981850605436506E-2</v>
      </c>
      <c r="AQ44" s="77">
        <v>6.7115548445052742E-2</v>
      </c>
      <c r="AR44" s="329"/>
      <c r="AS44" s="77">
        <v>8.3324216039045051E-2</v>
      </c>
      <c r="AU44" s="77">
        <v>6.2305655173551466E-2</v>
      </c>
      <c r="AW44" s="77">
        <v>6.0092827747284971E-2</v>
      </c>
      <c r="AX44" s="329"/>
      <c r="AY44" s="77">
        <v>5.0000828019170385E-2</v>
      </c>
      <c r="BA44" s="77">
        <v>6.3508014302865679E-2</v>
      </c>
    </row>
    <row r="45" spans="1:91">
      <c r="A45" s="194" t="s">
        <v>300</v>
      </c>
      <c r="E45" s="79">
        <v>5.9161523059879428E-2</v>
      </c>
      <c r="G45" s="79">
        <v>0.16836663603172863</v>
      </c>
      <c r="I45" s="79">
        <v>0.18510116175380009</v>
      </c>
      <c r="K45" s="79">
        <v>0.30962455924471444</v>
      </c>
      <c r="M45" s="79">
        <v>0.18235257270563676</v>
      </c>
      <c r="O45" s="79">
        <v>0.24991888230053028</v>
      </c>
      <c r="Q45" s="79">
        <v>0.21337650302394473</v>
      </c>
      <c r="S45" s="79">
        <v>0.21101452038884938</v>
      </c>
      <c r="U45" s="79">
        <v>4.6881358135017592E-2</v>
      </c>
      <c r="W45" s="79">
        <v>0.17329349104274749</v>
      </c>
      <c r="Y45" s="79">
        <v>6.2309485353167382E-2</v>
      </c>
      <c r="AA45" s="79">
        <v>3.992217962740896E-2</v>
      </c>
      <c r="AC45" s="79">
        <v>-1.7799994329715574E-2</v>
      </c>
      <c r="AE45" s="79">
        <v>2.1557040383516135E-2</v>
      </c>
      <c r="AG45" s="79">
        <v>2.5563449600289223E-2</v>
      </c>
      <c r="AI45" s="79">
        <v>2.8000000000000001E-2</v>
      </c>
      <c r="AJ45" s="329"/>
      <c r="AK45" s="79">
        <v>4.1752979116018718E-2</v>
      </c>
      <c r="AL45" s="329"/>
      <c r="AM45" s="79">
        <v>8.7852126998565927E-2</v>
      </c>
      <c r="AN45" s="329"/>
      <c r="AO45" s="79">
        <v>0.11697632523287371</v>
      </c>
      <c r="AQ45" s="79">
        <v>6.9118179268115032E-2</v>
      </c>
      <c r="AR45" s="329"/>
      <c r="AS45" s="79">
        <v>0.11736934843590996</v>
      </c>
      <c r="AU45" s="79">
        <v>9.4600104060617696E-2</v>
      </c>
      <c r="AW45" s="79">
        <v>8.8943694639385562E-2</v>
      </c>
      <c r="AX45" s="329"/>
      <c r="AY45" s="79">
        <v>6.9815189826811785E-2</v>
      </c>
      <c r="BA45" s="79">
        <v>9.1900743441018173E-2</v>
      </c>
    </row>
    <row r="46" spans="1:91" ht="13.8" thickBot="1">
      <c r="A46" s="197" t="s">
        <v>301</v>
      </c>
      <c r="E46" s="77">
        <v>-1.8861286325492554E-2</v>
      </c>
      <c r="G46" s="77">
        <v>8.4715442455398637E-3</v>
      </c>
      <c r="I46" s="77">
        <v>1.7855768778274328E-3</v>
      </c>
      <c r="K46" s="77">
        <v>2.1839242713603824E-3</v>
      </c>
      <c r="M46" s="77">
        <v>-1.6496463408463002E-3</v>
      </c>
      <c r="O46" s="77">
        <v>6.4963352978373967E-2</v>
      </c>
      <c r="Q46" s="77">
        <v>5.4285361861846626E-2</v>
      </c>
      <c r="S46" s="77">
        <v>5.3631967672238101E-2</v>
      </c>
      <c r="U46" s="77">
        <v>7.381279603021107E-2</v>
      </c>
      <c r="W46" s="77">
        <v>6.1660385785399452E-2</v>
      </c>
      <c r="Y46" s="77">
        <v>1.8319795403055616E-2</v>
      </c>
      <c r="AA46" s="77">
        <v>1.6313842275128776E-2</v>
      </c>
      <c r="AC46" s="77">
        <v>5.8066014775561614E-2</v>
      </c>
      <c r="AE46" s="77">
        <v>4.7312501948356456E-2</v>
      </c>
      <c r="AG46" s="77">
        <v>3.4988166768432194E-2</v>
      </c>
      <c r="AI46" s="77">
        <v>5.6000000000000001E-2</v>
      </c>
      <c r="AJ46" s="329"/>
      <c r="AK46" s="77">
        <v>9.182386147983812E-2</v>
      </c>
      <c r="AL46" s="329"/>
      <c r="AM46" s="77">
        <v>5.3827357568573042E-2</v>
      </c>
      <c r="AN46" s="329"/>
      <c r="AO46" s="77">
        <v>6.1078133709333571E-2</v>
      </c>
      <c r="AQ46" s="77">
        <v>6.5362857209449565E-2</v>
      </c>
      <c r="AR46" s="329"/>
      <c r="AS46" s="77">
        <v>5.3963059271075586E-2</v>
      </c>
      <c r="AU46" s="77">
        <v>3.4322466625049897E-2</v>
      </c>
      <c r="AW46" s="77">
        <v>3.4000000000000002E-2</v>
      </c>
      <c r="AX46" s="329"/>
      <c r="AY46" s="77">
        <v>3.1991475748528231E-2</v>
      </c>
      <c r="BA46" s="77">
        <v>3.8470878993332791E-2</v>
      </c>
    </row>
    <row r="47" spans="1:91" s="215" customFormat="1">
      <c r="A47" s="214"/>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I47" s="223"/>
      <c r="AJ47" s="223"/>
      <c r="AK47" s="223"/>
      <c r="AL47" s="223"/>
      <c r="AM47" s="223"/>
      <c r="AN47" s="223"/>
      <c r="AO47" s="223"/>
      <c r="AP47" s="223"/>
      <c r="AQ47" s="223"/>
      <c r="AR47" s="223"/>
      <c r="AS47" s="223"/>
      <c r="AU47" s="223"/>
      <c r="AW47" s="223"/>
      <c r="AX47" s="223"/>
      <c r="AY47" s="223"/>
      <c r="AZ47" s="74"/>
      <c r="BA47" s="223"/>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row>
    <row r="48" spans="1:91" s="215" customFormat="1">
      <c r="A48" s="28" t="s">
        <v>302</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I48" s="223"/>
      <c r="AJ48" s="223"/>
      <c r="AK48" s="223"/>
      <c r="AL48" s="223"/>
      <c r="AM48" s="223"/>
      <c r="AN48" s="223"/>
      <c r="AO48" s="223"/>
      <c r="AP48" s="223"/>
      <c r="AQ48" s="223"/>
      <c r="AR48" s="223"/>
      <c r="AS48" s="223"/>
      <c r="AU48" s="223"/>
      <c r="AW48" s="223"/>
      <c r="AX48" s="223"/>
      <c r="AY48" s="223"/>
      <c r="AZ48" s="74"/>
      <c r="BA48" s="223"/>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row>
    <row r="49" spans="1:91" s="215" customFormat="1" ht="13.8" thickBot="1">
      <c r="A49" s="214"/>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I49" s="223"/>
      <c r="AJ49" s="223"/>
      <c r="AK49" s="223"/>
      <c r="AL49" s="223"/>
      <c r="AM49" s="223"/>
      <c r="AN49" s="223"/>
      <c r="AO49" s="223"/>
      <c r="AP49" s="223"/>
      <c r="AQ49" s="223"/>
      <c r="AR49" s="223"/>
      <c r="AS49" s="223"/>
      <c r="AU49" s="223"/>
      <c r="AW49" s="223"/>
      <c r="AX49" s="223"/>
      <c r="AY49" s="223"/>
      <c r="AZ49" s="74"/>
      <c r="BA49" s="223"/>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row>
    <row r="50" spans="1:91" s="215" customFormat="1">
      <c r="A50" s="193" t="s">
        <v>303</v>
      </c>
      <c r="D50" s="223"/>
      <c r="E50" s="242"/>
      <c r="F50" s="223"/>
      <c r="G50" s="242"/>
      <c r="H50" s="223"/>
      <c r="I50" s="242"/>
      <c r="J50" s="223"/>
      <c r="K50" s="242"/>
      <c r="L50" s="223"/>
      <c r="M50" s="242"/>
      <c r="N50" s="223"/>
      <c r="O50" s="242"/>
      <c r="P50" s="223"/>
      <c r="Q50" s="242"/>
      <c r="R50" s="223"/>
      <c r="S50" s="242"/>
      <c r="T50" s="223"/>
      <c r="U50" s="242"/>
      <c r="V50" s="223"/>
      <c r="W50" s="242"/>
      <c r="X50" s="223"/>
      <c r="Y50" s="225">
        <v>236101.899377222</v>
      </c>
      <c r="Z50" s="223"/>
      <c r="AA50" s="225">
        <v>257160.50651949001</v>
      </c>
      <c r="AB50" s="223"/>
      <c r="AC50" s="225">
        <v>248124.02549050501</v>
      </c>
      <c r="AD50" s="223"/>
      <c r="AE50" s="225">
        <v>243326.263742643</v>
      </c>
      <c r="AF50" s="223"/>
      <c r="AG50" s="225">
        <v>984712.69512985996</v>
      </c>
      <c r="AI50" s="225">
        <v>239849.30853069801</v>
      </c>
      <c r="AJ50" s="223"/>
      <c r="AK50" s="225">
        <v>249461.41997282</v>
      </c>
      <c r="AL50" s="223"/>
      <c r="AM50" s="225">
        <v>259183.593978694</v>
      </c>
      <c r="AN50" s="223"/>
      <c r="AO50" s="225">
        <v>280639.48113918601</v>
      </c>
      <c r="AP50" s="223"/>
      <c r="AQ50" s="225">
        <v>1029133.8036214</v>
      </c>
      <c r="AR50" s="223"/>
      <c r="AS50" s="225">
        <v>277627.06218328001</v>
      </c>
      <c r="AU50" s="225">
        <v>292655.40455131599</v>
      </c>
      <c r="AW50" s="225">
        <v>310986.12393523852</v>
      </c>
      <c r="AX50" s="223"/>
      <c r="AY50" s="225">
        <v>322848.20914960501</v>
      </c>
      <c r="AZ50" s="74"/>
      <c r="BA50" s="225">
        <v>1204117.49932104</v>
      </c>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row>
    <row r="51" spans="1:91" s="215" customFormat="1">
      <c r="A51" s="194" t="s">
        <v>304</v>
      </c>
      <c r="D51" s="223"/>
      <c r="E51" s="242"/>
      <c r="F51" s="223"/>
      <c r="G51" s="242"/>
      <c r="H51" s="223"/>
      <c r="I51" s="242"/>
      <c r="J51" s="223"/>
      <c r="K51" s="242"/>
      <c r="L51" s="223"/>
      <c r="M51" s="242"/>
      <c r="N51" s="223"/>
      <c r="O51" s="243"/>
      <c r="P51" s="331"/>
      <c r="Q51" s="243"/>
      <c r="R51" s="331"/>
      <c r="S51" s="243"/>
      <c r="T51" s="331"/>
      <c r="U51" s="243"/>
      <c r="V51" s="331"/>
      <c r="W51" s="243"/>
      <c r="X51" s="331"/>
      <c r="Y51" s="244" t="s">
        <v>156</v>
      </c>
      <c r="Z51" s="331"/>
      <c r="AA51" s="244" t="s">
        <v>156</v>
      </c>
      <c r="AB51" s="331"/>
      <c r="AC51" s="244" t="s">
        <v>156</v>
      </c>
      <c r="AD51" s="331"/>
      <c r="AE51" s="244" t="s">
        <v>156</v>
      </c>
      <c r="AF51" s="331"/>
      <c r="AG51" s="244" t="s">
        <v>156</v>
      </c>
      <c r="AH51" s="274"/>
      <c r="AI51" s="224">
        <v>1.5871999180699176E-2</v>
      </c>
      <c r="AJ51" s="331"/>
      <c r="AK51" s="224">
        <v>-2.9938837229994155E-2</v>
      </c>
      <c r="AL51" s="331"/>
      <c r="AM51" s="224">
        <v>4.4572743273553032E-2</v>
      </c>
      <c r="AN51" s="331"/>
      <c r="AO51" s="224">
        <v>0.15334644449235227</v>
      </c>
      <c r="AP51" s="331"/>
      <c r="AQ51" s="224">
        <v>4.5110729973558826E-2</v>
      </c>
      <c r="AR51" s="331"/>
      <c r="AS51" s="224">
        <v>0.15750620205663951</v>
      </c>
      <c r="AT51" s="274"/>
      <c r="AU51" s="224">
        <v>0.17314895659297475</v>
      </c>
      <c r="AV51" s="274"/>
      <c r="AW51" s="224">
        <v>0.19986809026501318</v>
      </c>
      <c r="AX51" s="331"/>
      <c r="AY51" s="224">
        <v>0.15040552326807105</v>
      </c>
      <c r="AZ51" s="224"/>
      <c r="BA51" s="224">
        <v>0.17002290184918761</v>
      </c>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row>
    <row r="52" spans="1:91" s="215" customFormat="1">
      <c r="A52" s="216"/>
      <c r="D52" s="223"/>
      <c r="E52" s="242"/>
      <c r="F52" s="223"/>
      <c r="G52" s="242"/>
      <c r="H52" s="223"/>
      <c r="I52" s="242"/>
      <c r="J52" s="223"/>
      <c r="K52" s="242"/>
      <c r="L52" s="223"/>
      <c r="M52" s="242"/>
      <c r="N52" s="223"/>
      <c r="O52" s="242"/>
      <c r="P52" s="223"/>
      <c r="Q52" s="242"/>
      <c r="R52" s="223"/>
      <c r="S52" s="242"/>
      <c r="T52" s="223"/>
      <c r="U52" s="242"/>
      <c r="V52" s="223"/>
      <c r="W52" s="242"/>
      <c r="X52" s="223"/>
      <c r="Y52" s="223"/>
      <c r="Z52" s="223"/>
      <c r="AA52" s="223"/>
      <c r="AB52" s="223"/>
      <c r="AC52" s="223"/>
      <c r="AD52" s="223"/>
      <c r="AE52" s="223"/>
      <c r="AF52" s="223"/>
      <c r="AG52" s="223"/>
      <c r="AI52" s="223"/>
      <c r="AJ52" s="223"/>
      <c r="AK52" s="223"/>
      <c r="AL52" s="223"/>
      <c r="AM52" s="223"/>
      <c r="AN52" s="223"/>
      <c r="AO52" s="223"/>
      <c r="AP52" s="223"/>
      <c r="AQ52" s="223"/>
      <c r="AR52" s="223"/>
      <c r="AS52" s="223"/>
      <c r="AU52" s="223"/>
      <c r="AW52" s="223"/>
      <c r="AX52" s="223"/>
      <c r="AY52" s="223"/>
      <c r="AZ52" s="74"/>
      <c r="BA52" s="223"/>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row>
    <row r="53" spans="1:91" s="215" customFormat="1">
      <c r="A53" s="195" t="s">
        <v>305</v>
      </c>
      <c r="D53" s="223"/>
      <c r="E53" s="242"/>
      <c r="F53" s="223"/>
      <c r="G53" s="242"/>
      <c r="H53" s="223"/>
      <c r="I53" s="242"/>
      <c r="J53" s="223"/>
      <c r="K53" s="242"/>
      <c r="L53" s="223"/>
      <c r="M53" s="242"/>
      <c r="N53" s="223"/>
      <c r="O53" s="242"/>
      <c r="P53" s="223"/>
      <c r="Q53" s="242"/>
      <c r="R53" s="223"/>
      <c r="S53" s="242"/>
      <c r="T53" s="223"/>
      <c r="U53" s="242"/>
      <c r="V53" s="223"/>
      <c r="W53" s="242"/>
      <c r="X53" s="223"/>
      <c r="Y53" s="225">
        <v>853217.10322128003</v>
      </c>
      <c r="Z53" s="223"/>
      <c r="AA53" s="225">
        <v>848363.21643642394</v>
      </c>
      <c r="AB53" s="223"/>
      <c r="AC53" s="225">
        <v>887668.06167950504</v>
      </c>
      <c r="AD53" s="223"/>
      <c r="AE53" s="225">
        <v>902926.63334916497</v>
      </c>
      <c r="AF53" s="223"/>
      <c r="AG53" s="225">
        <v>3492175.0146863698</v>
      </c>
      <c r="AI53" s="225">
        <v>891387.94737861399</v>
      </c>
      <c r="AJ53" s="223"/>
      <c r="AK53" s="225">
        <v>926750.38697962498</v>
      </c>
      <c r="AL53" s="223"/>
      <c r="AM53" s="225">
        <v>951765.58346322505</v>
      </c>
      <c r="AN53" s="223"/>
      <c r="AO53" s="225">
        <v>968101.64796741703</v>
      </c>
      <c r="AP53" s="223"/>
      <c r="AQ53" s="225">
        <v>3738005.56578888</v>
      </c>
      <c r="AR53" s="223"/>
      <c r="AS53" s="225">
        <v>937299.006453029</v>
      </c>
      <c r="AU53" s="225">
        <v>961763.02305612504</v>
      </c>
      <c r="AW53" s="225">
        <v>980270.58385163697</v>
      </c>
      <c r="AX53" s="223"/>
      <c r="AY53" s="225">
        <v>996429.87646987895</v>
      </c>
      <c r="AZ53" s="74"/>
      <c r="BA53" s="225">
        <v>3875761.5903290701</v>
      </c>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row>
    <row r="54" spans="1:91" s="215" customFormat="1">
      <c r="A54" s="194" t="s">
        <v>306</v>
      </c>
      <c r="D54" s="223"/>
      <c r="E54" s="242"/>
      <c r="F54" s="223"/>
      <c r="G54" s="242"/>
      <c r="H54" s="223"/>
      <c r="I54" s="242"/>
      <c r="J54" s="223"/>
      <c r="K54" s="242"/>
      <c r="L54" s="223"/>
      <c r="M54" s="242"/>
      <c r="N54" s="223"/>
      <c r="O54" s="243"/>
      <c r="P54" s="331"/>
      <c r="Q54" s="243"/>
      <c r="R54" s="331"/>
      <c r="S54" s="243"/>
      <c r="T54" s="331"/>
      <c r="U54" s="243"/>
      <c r="V54" s="331"/>
      <c r="W54" s="243"/>
      <c r="X54" s="331"/>
      <c r="Y54" s="244" t="s">
        <v>156</v>
      </c>
      <c r="Z54" s="331"/>
      <c r="AA54" s="244" t="s">
        <v>156</v>
      </c>
      <c r="AB54" s="331"/>
      <c r="AC54" s="244" t="s">
        <v>156</v>
      </c>
      <c r="AD54" s="331"/>
      <c r="AE54" s="244" t="s">
        <v>156</v>
      </c>
      <c r="AF54" s="331"/>
      <c r="AG54" s="244" t="s">
        <v>156</v>
      </c>
      <c r="AH54" s="274"/>
      <c r="AI54" s="224">
        <v>4.4737551571835267E-2</v>
      </c>
      <c r="AJ54" s="331"/>
      <c r="AK54" s="224">
        <v>9.2398125030065961E-2</v>
      </c>
      <c r="AL54" s="331"/>
      <c r="AM54" s="224">
        <v>7.2208885900935854E-2</v>
      </c>
      <c r="AN54" s="331"/>
      <c r="AO54" s="224">
        <v>7.2181960539255657E-2</v>
      </c>
      <c r="AP54" s="331"/>
      <c r="AQ54" s="224">
        <v>7.0394682416736035E-2</v>
      </c>
      <c r="AR54" s="331"/>
      <c r="AS54" s="224">
        <v>5.1505137812811699E-2</v>
      </c>
      <c r="AT54" s="274"/>
      <c r="AU54" s="224">
        <v>3.7780006966719279E-2</v>
      </c>
      <c r="AV54" s="274"/>
      <c r="AW54" s="224">
        <v>2.9949496896798378E-2</v>
      </c>
      <c r="AX54" s="331"/>
      <c r="AY54" s="224">
        <v>2.9260593205204199E-2</v>
      </c>
      <c r="AZ54" s="224"/>
      <c r="BA54" s="224">
        <v>3.684799500715296E-2</v>
      </c>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row>
    <row r="55" spans="1:91" s="215" customFormat="1">
      <c r="A55" s="194"/>
      <c r="D55" s="223"/>
      <c r="E55" s="223"/>
      <c r="F55" s="223"/>
      <c r="G55" s="223"/>
      <c r="H55" s="223"/>
      <c r="I55" s="223"/>
      <c r="J55" s="223"/>
      <c r="K55" s="223"/>
      <c r="L55" s="223"/>
      <c r="M55" s="223"/>
      <c r="N55" s="223"/>
      <c r="O55" s="217"/>
      <c r="P55" s="331"/>
      <c r="Q55" s="217"/>
      <c r="R55" s="331"/>
      <c r="S55" s="217"/>
      <c r="T55" s="331"/>
      <c r="U55" s="217"/>
      <c r="V55" s="331"/>
      <c r="W55" s="217"/>
      <c r="X55" s="331"/>
      <c r="Y55" s="224"/>
      <c r="Z55" s="331"/>
      <c r="AA55" s="224"/>
      <c r="AB55" s="331"/>
      <c r="AC55" s="224"/>
      <c r="AD55" s="331"/>
      <c r="AE55" s="224"/>
      <c r="AF55" s="331"/>
      <c r="AG55" s="224"/>
      <c r="AH55" s="274"/>
      <c r="AI55" s="224"/>
      <c r="AJ55" s="331"/>
      <c r="AK55" s="224"/>
      <c r="AL55" s="331"/>
      <c r="AM55" s="224"/>
      <c r="AN55" s="331"/>
      <c r="AO55" s="224"/>
      <c r="AP55" s="331"/>
      <c r="AQ55" s="224"/>
      <c r="AR55" s="331"/>
      <c r="AS55" s="224"/>
      <c r="AT55" s="274"/>
      <c r="AU55" s="226"/>
      <c r="AV55" s="274"/>
      <c r="AW55" s="226"/>
      <c r="AX55" s="331"/>
      <c r="AY55" s="224"/>
      <c r="AZ55" s="224"/>
      <c r="BA55" s="224"/>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row>
    <row r="56" spans="1:91" s="215" customFormat="1" ht="13.8" thickBot="1">
      <c r="A56" s="345" t="s">
        <v>296</v>
      </c>
      <c r="D56" s="223"/>
      <c r="E56" s="78">
        <v>946071.281058572</v>
      </c>
      <c r="F56" s="223"/>
      <c r="G56" s="78">
        <v>988125.60919440305</v>
      </c>
      <c r="H56" s="223"/>
      <c r="I56" s="78">
        <v>1015737.1709232579</v>
      </c>
      <c r="J56" s="223"/>
      <c r="K56" s="78">
        <v>1072266.908443921</v>
      </c>
      <c r="L56" s="223"/>
      <c r="M56" s="78">
        <v>4022200.9696201496</v>
      </c>
      <c r="N56" s="223"/>
      <c r="O56" s="78">
        <v>1068442.7713932521</v>
      </c>
      <c r="P56" s="223"/>
      <c r="Q56" s="78">
        <v>1084236.1623842239</v>
      </c>
      <c r="R56" s="223"/>
      <c r="S56" s="78">
        <v>1107104.820834911</v>
      </c>
      <c r="T56" s="223"/>
      <c r="U56" s="78">
        <v>1099414.687513659</v>
      </c>
      <c r="V56" s="223"/>
      <c r="W56" s="78">
        <v>4359198.4421260497</v>
      </c>
      <c r="X56" s="331"/>
      <c r="Y56" s="78">
        <f>Y50+Y53</f>
        <v>1089319.002598502</v>
      </c>
      <c r="Z56" s="331"/>
      <c r="AA56" s="78">
        <f>AA50+AA53</f>
        <v>1105523.722955914</v>
      </c>
      <c r="AB56" s="331"/>
      <c r="AC56" s="78">
        <f>AC50+AC53</f>
        <v>1135792.08717001</v>
      </c>
      <c r="AD56" s="331"/>
      <c r="AE56" s="78">
        <f>AE50+AE53</f>
        <v>1146252.897091808</v>
      </c>
      <c r="AF56" s="331"/>
      <c r="AG56" s="78">
        <f>AG50+AG53</f>
        <v>4476887.7098162295</v>
      </c>
      <c r="AH56" s="274"/>
      <c r="AI56" s="78">
        <f>AI50+AI53</f>
        <v>1131237.2559093121</v>
      </c>
      <c r="AJ56" s="331"/>
      <c r="AK56" s="78">
        <f>AK50+AK53</f>
        <v>1176211.8069524451</v>
      </c>
      <c r="AL56" s="331"/>
      <c r="AM56" s="78">
        <f>AM50+AM53</f>
        <v>1210949.177441919</v>
      </c>
      <c r="AN56" s="331"/>
      <c r="AO56" s="78">
        <f>AO50+AO53</f>
        <v>1248741.1291066031</v>
      </c>
      <c r="AP56" s="331"/>
      <c r="AQ56" s="78">
        <f>AQ50+AQ53</f>
        <v>4767139.3694102801</v>
      </c>
      <c r="AR56" s="331"/>
      <c r="AS56" s="78">
        <f>AS50+AS53</f>
        <v>1214926.0686363089</v>
      </c>
      <c r="AT56" s="274"/>
      <c r="AU56" s="78">
        <f>AU50+AU53</f>
        <v>1254418.4276074411</v>
      </c>
      <c r="AV56" s="274"/>
      <c r="AW56" s="78">
        <f>AW50+AW53</f>
        <v>1291256.7077868755</v>
      </c>
      <c r="AX56" s="331"/>
      <c r="AY56" s="78">
        <f>AY50+AY53</f>
        <v>1319278.0856194841</v>
      </c>
      <c r="AZ56" s="224"/>
      <c r="BA56" s="78">
        <f>BA50+BA53</f>
        <v>5079879.0896501103</v>
      </c>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row>
    <row r="57" spans="1:91">
      <c r="A57" s="80"/>
      <c r="D57" s="223"/>
      <c r="E57" s="74"/>
      <c r="F57" s="223"/>
      <c r="G57" s="74"/>
      <c r="H57" s="223"/>
      <c r="I57" s="74"/>
      <c r="J57" s="223"/>
      <c r="K57" s="74"/>
      <c r="L57" s="223"/>
      <c r="M57" s="74"/>
      <c r="N57" s="223"/>
      <c r="O57" s="74"/>
      <c r="P57" s="331"/>
      <c r="Q57" s="74"/>
      <c r="R57" s="331"/>
      <c r="S57" s="74"/>
      <c r="T57" s="331"/>
      <c r="U57" s="74"/>
      <c r="V57" s="331"/>
      <c r="W57" s="74"/>
      <c r="X57" s="331"/>
      <c r="Y57" s="74"/>
      <c r="Z57" s="331"/>
      <c r="AA57" s="74"/>
      <c r="AB57" s="331"/>
      <c r="AC57" s="74"/>
      <c r="AD57" s="331"/>
      <c r="AE57" s="74"/>
      <c r="AF57" s="331"/>
      <c r="AG57" s="74"/>
      <c r="AH57" s="274"/>
      <c r="AI57" s="74"/>
      <c r="AJ57" s="331"/>
      <c r="AK57" s="74"/>
      <c r="AL57" s="331"/>
      <c r="AM57" s="74"/>
      <c r="AN57" s="331"/>
      <c r="AO57" s="74"/>
      <c r="AP57" s="331"/>
      <c r="AQ57" s="74"/>
      <c r="AR57" s="331"/>
      <c r="AS57" s="74"/>
      <c r="AT57" s="274"/>
      <c r="AU57" s="74"/>
      <c r="AV57" s="274"/>
      <c r="AW57" s="74"/>
      <c r="AX57" s="331"/>
      <c r="AY57" s="74"/>
      <c r="AZ57" s="224"/>
      <c r="BA57" s="74"/>
    </row>
    <row r="58" spans="1:91">
      <c r="A58" s="28" t="s">
        <v>307</v>
      </c>
      <c r="D58" s="223"/>
      <c r="E58" s="74"/>
      <c r="F58" s="223"/>
      <c r="G58" s="74"/>
      <c r="H58" s="223"/>
      <c r="I58" s="74"/>
      <c r="J58" s="223"/>
      <c r="K58" s="74"/>
      <c r="L58" s="223"/>
      <c r="M58" s="74"/>
      <c r="N58" s="223"/>
      <c r="O58" s="74"/>
      <c r="P58" s="331"/>
      <c r="Q58" s="74"/>
      <c r="R58" s="331"/>
      <c r="S58" s="74"/>
      <c r="T58" s="331"/>
      <c r="U58" s="74"/>
      <c r="V58" s="331"/>
      <c r="W58" s="74"/>
      <c r="X58" s="331"/>
      <c r="Y58" s="74"/>
      <c r="Z58" s="331"/>
      <c r="AA58" s="74"/>
      <c r="AB58" s="331"/>
      <c r="AC58" s="74"/>
      <c r="AD58" s="331"/>
      <c r="AE58" s="74"/>
      <c r="AF58" s="331"/>
      <c r="AG58" s="74"/>
      <c r="AH58" s="274"/>
      <c r="AI58" s="74"/>
      <c r="AJ58" s="331"/>
      <c r="AK58" s="74"/>
      <c r="AL58" s="331"/>
      <c r="AM58" s="74"/>
      <c r="AN58" s="331"/>
      <c r="AO58" s="74"/>
      <c r="AP58" s="331"/>
      <c r="AQ58" s="74"/>
      <c r="AR58" s="331"/>
      <c r="AS58" s="74"/>
      <c r="AT58" s="274"/>
      <c r="AU58" s="74"/>
      <c r="AV58" s="274"/>
      <c r="AW58" s="74"/>
      <c r="AX58" s="331"/>
      <c r="AY58" s="74"/>
      <c r="AZ58" s="224"/>
      <c r="BA58" s="74"/>
    </row>
    <row r="59" spans="1:91" s="215" customFormat="1" ht="13.8" thickBot="1">
      <c r="A59" s="214"/>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I59" s="223"/>
      <c r="AJ59" s="223"/>
      <c r="AK59" s="223"/>
      <c r="AL59" s="223"/>
      <c r="AM59" s="223"/>
      <c r="AN59" s="223"/>
      <c r="AO59" s="223"/>
      <c r="AP59" s="223"/>
      <c r="AQ59" s="223"/>
      <c r="AR59" s="223"/>
      <c r="AS59" s="223"/>
      <c r="AU59" s="223"/>
      <c r="AW59" s="223"/>
      <c r="AX59" s="223"/>
      <c r="AY59" s="223"/>
      <c r="AZ59" s="74"/>
      <c r="BA59" s="223"/>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row>
    <row r="60" spans="1:91">
      <c r="A60" s="193" t="s">
        <v>308</v>
      </c>
      <c r="B60" s="227"/>
      <c r="C60" s="332"/>
      <c r="D60" s="332"/>
      <c r="E60" s="76">
        <v>133</v>
      </c>
      <c r="F60" s="332"/>
      <c r="G60" s="76">
        <v>137</v>
      </c>
      <c r="H60" s="332"/>
      <c r="I60" s="76">
        <v>143</v>
      </c>
      <c r="J60" s="332"/>
      <c r="K60" s="76">
        <v>145</v>
      </c>
      <c r="L60" s="332"/>
      <c r="M60" s="76">
        <v>145</v>
      </c>
      <c r="N60" s="332"/>
      <c r="O60" s="76">
        <v>150</v>
      </c>
      <c r="P60" s="332"/>
      <c r="Q60" s="76">
        <v>154</v>
      </c>
      <c r="R60" s="332"/>
      <c r="S60" s="76">
        <v>158</v>
      </c>
      <c r="T60" s="332"/>
      <c r="U60" s="76">
        <v>158</v>
      </c>
      <c r="V60" s="332"/>
      <c r="W60" s="76">
        <v>158</v>
      </c>
      <c r="X60" s="332"/>
      <c r="Y60" s="76">
        <v>175</v>
      </c>
      <c r="Z60" s="332"/>
      <c r="AA60" s="76">
        <v>180</v>
      </c>
      <c r="AB60" s="332"/>
      <c r="AC60" s="76">
        <v>182</v>
      </c>
      <c r="AD60" s="332"/>
      <c r="AE60" s="76">
        <v>185</v>
      </c>
      <c r="AF60" s="332"/>
      <c r="AG60" s="76">
        <v>185</v>
      </c>
      <c r="AH60" s="332"/>
      <c r="AI60" s="76">
        <v>187</v>
      </c>
      <c r="AJ60" s="332"/>
      <c r="AK60" s="76">
        <v>185</v>
      </c>
      <c r="AL60" s="332"/>
      <c r="AM60" s="76">
        <v>188</v>
      </c>
      <c r="AN60" s="332"/>
      <c r="AO60" s="76">
        <v>192</v>
      </c>
      <c r="AP60" s="332"/>
      <c r="AQ60" s="76">
        <v>192</v>
      </c>
      <c r="AR60" s="332"/>
      <c r="AS60" s="76">
        <v>188</v>
      </c>
      <c r="AU60" s="76">
        <v>192</v>
      </c>
      <c r="AW60" s="76">
        <v>196</v>
      </c>
      <c r="AX60" s="332"/>
      <c r="AY60" s="76">
        <v>202</v>
      </c>
      <c r="AZ60" s="54"/>
      <c r="BA60" s="76">
        <v>202</v>
      </c>
    </row>
    <row r="61" spans="1:91">
      <c r="A61" s="194" t="s">
        <v>309</v>
      </c>
      <c r="B61" s="227"/>
      <c r="C61" s="332"/>
      <c r="D61" s="332"/>
      <c r="E61" s="54">
        <v>25</v>
      </c>
      <c r="F61" s="332"/>
      <c r="G61" s="54">
        <v>27</v>
      </c>
      <c r="H61" s="332"/>
      <c r="I61" s="54">
        <v>27</v>
      </c>
      <c r="J61" s="332"/>
      <c r="K61" s="54">
        <v>33</v>
      </c>
      <c r="L61" s="332"/>
      <c r="M61" s="54">
        <v>33</v>
      </c>
      <c r="N61" s="332"/>
      <c r="O61" s="54">
        <v>31</v>
      </c>
      <c r="P61" s="332"/>
      <c r="Q61" s="54">
        <v>34</v>
      </c>
      <c r="R61" s="332"/>
      <c r="S61" s="54">
        <v>34</v>
      </c>
      <c r="T61" s="332"/>
      <c r="U61" s="54">
        <v>34</v>
      </c>
      <c r="V61" s="332"/>
      <c r="W61" s="54">
        <v>34</v>
      </c>
      <c r="X61" s="332"/>
      <c r="Y61" s="54">
        <v>36</v>
      </c>
      <c r="Z61" s="332"/>
      <c r="AA61" s="54">
        <v>38</v>
      </c>
      <c r="AB61" s="332"/>
      <c r="AC61" s="54">
        <v>38</v>
      </c>
      <c r="AD61" s="332"/>
      <c r="AE61" s="54">
        <v>39</v>
      </c>
      <c r="AF61" s="332"/>
      <c r="AG61" s="54">
        <v>39</v>
      </c>
      <c r="AH61" s="332"/>
      <c r="AI61" s="54">
        <v>40</v>
      </c>
      <c r="AJ61" s="332"/>
      <c r="AK61" s="54">
        <v>42</v>
      </c>
      <c r="AL61" s="332"/>
      <c r="AM61" s="54">
        <v>43</v>
      </c>
      <c r="AN61" s="332"/>
      <c r="AO61" s="54">
        <v>47</v>
      </c>
      <c r="AP61" s="332"/>
      <c r="AQ61" s="54">
        <v>47</v>
      </c>
      <c r="AR61" s="332"/>
      <c r="AS61" s="54">
        <v>46</v>
      </c>
      <c r="AU61" s="54">
        <v>47</v>
      </c>
      <c r="AW61" s="54">
        <v>49</v>
      </c>
      <c r="AX61" s="332"/>
      <c r="AY61" s="54">
        <v>51</v>
      </c>
      <c r="AZ61" s="54"/>
      <c r="BA61" s="54">
        <v>51</v>
      </c>
    </row>
    <row r="62" spans="1:91" ht="13.8" thickBot="1">
      <c r="A62" s="197" t="s">
        <v>310</v>
      </c>
      <c r="C62" s="284"/>
      <c r="D62" s="284"/>
      <c r="E62" s="76">
        <v>13</v>
      </c>
      <c r="F62" s="332"/>
      <c r="G62" s="76">
        <v>12</v>
      </c>
      <c r="H62" s="332"/>
      <c r="I62" s="76">
        <v>11</v>
      </c>
      <c r="J62" s="332"/>
      <c r="K62" s="76">
        <v>12</v>
      </c>
      <c r="L62" s="332"/>
      <c r="M62" s="76">
        <v>12</v>
      </c>
      <c r="N62" s="332"/>
      <c r="O62" s="76">
        <v>13</v>
      </c>
      <c r="P62" s="332"/>
      <c r="Q62" s="76">
        <v>14</v>
      </c>
      <c r="R62" s="332"/>
      <c r="S62" s="76">
        <v>14</v>
      </c>
      <c r="T62" s="332"/>
      <c r="U62" s="76">
        <v>15</v>
      </c>
      <c r="V62" s="332"/>
      <c r="W62" s="76">
        <v>15</v>
      </c>
      <c r="X62" s="332"/>
      <c r="Y62" s="76">
        <v>15</v>
      </c>
      <c r="Z62" s="332"/>
      <c r="AA62" s="76">
        <v>13</v>
      </c>
      <c r="AB62" s="332"/>
      <c r="AC62" s="76">
        <v>13</v>
      </c>
      <c r="AD62" s="332"/>
      <c r="AE62" s="76">
        <v>14</v>
      </c>
      <c r="AF62" s="332"/>
      <c r="AG62" s="76">
        <v>14</v>
      </c>
      <c r="AH62" s="332"/>
      <c r="AI62" s="76">
        <v>15</v>
      </c>
      <c r="AJ62" s="332"/>
      <c r="AK62" s="76">
        <v>16</v>
      </c>
      <c r="AL62" s="332"/>
      <c r="AM62" s="76">
        <v>17</v>
      </c>
      <c r="AN62" s="332"/>
      <c r="AO62" s="76">
        <v>19</v>
      </c>
      <c r="AP62" s="332"/>
      <c r="AQ62" s="76">
        <v>19</v>
      </c>
      <c r="AR62" s="332"/>
      <c r="AS62" s="76">
        <v>17</v>
      </c>
      <c r="AU62" s="76">
        <v>17</v>
      </c>
      <c r="AW62" s="76">
        <v>17</v>
      </c>
      <c r="AX62" s="332"/>
      <c r="AY62" s="76">
        <v>17</v>
      </c>
      <c r="AZ62" s="54"/>
      <c r="BA62" s="76">
        <v>17</v>
      </c>
    </row>
    <row r="63" spans="1:91">
      <c r="A63" s="49"/>
      <c r="C63" s="338"/>
      <c r="D63" s="338"/>
      <c r="E63" s="52"/>
      <c r="F63" s="338"/>
      <c r="G63" s="157"/>
      <c r="H63" s="338"/>
      <c r="I63" s="157"/>
      <c r="J63" s="338"/>
      <c r="K63" s="157"/>
      <c r="L63" s="338"/>
      <c r="M63" s="157"/>
      <c r="N63" s="338"/>
      <c r="O63" s="52"/>
      <c r="P63" s="338"/>
      <c r="Q63" s="52"/>
      <c r="R63" s="338"/>
      <c r="S63" s="52"/>
      <c r="T63" s="338"/>
      <c r="U63" s="157"/>
      <c r="V63" s="338"/>
      <c r="W63" s="157"/>
      <c r="X63" s="338"/>
      <c r="Y63" s="52"/>
      <c r="Z63" s="338"/>
      <c r="AA63" s="52"/>
      <c r="AB63" s="338"/>
      <c r="AC63" s="52"/>
      <c r="AD63" s="338"/>
      <c r="AE63" s="52"/>
      <c r="AF63" s="338"/>
      <c r="AG63" s="157"/>
      <c r="AH63" s="338"/>
      <c r="AI63" s="52"/>
      <c r="AJ63" s="324"/>
      <c r="AK63" s="52"/>
      <c r="AL63" s="324"/>
      <c r="AM63" s="52"/>
      <c r="AN63" s="324"/>
      <c r="AO63" s="52"/>
      <c r="AP63" s="338"/>
      <c r="AQ63" s="157"/>
      <c r="AR63" s="324"/>
      <c r="AS63" s="52"/>
      <c r="AU63" s="52"/>
      <c r="AW63" s="52"/>
      <c r="AX63" s="324"/>
      <c r="AY63" s="52"/>
      <c r="AZ63" s="359"/>
      <c r="BA63" s="157"/>
    </row>
    <row r="64" spans="1:91">
      <c r="A64" s="125" t="s">
        <v>311</v>
      </c>
      <c r="C64" s="289"/>
      <c r="D64" s="289"/>
      <c r="E64" s="73">
        <v>0.25</v>
      </c>
      <c r="F64" s="289"/>
      <c r="G64" s="73">
        <v>0.26545090126906984</v>
      </c>
      <c r="H64" s="289"/>
      <c r="I64" s="73">
        <v>0.33489999999999998</v>
      </c>
      <c r="J64" s="289"/>
      <c r="K64" s="73">
        <v>0.33</v>
      </c>
      <c r="L64" s="289"/>
      <c r="M64" s="73">
        <v>0.3</v>
      </c>
      <c r="N64" s="289"/>
      <c r="O64" s="73">
        <v>0.33</v>
      </c>
      <c r="P64" s="289"/>
      <c r="Q64" s="73">
        <v>0.38</v>
      </c>
      <c r="R64" s="289"/>
      <c r="S64" s="73">
        <v>0.36</v>
      </c>
      <c r="T64" s="289"/>
      <c r="U64" s="73">
        <v>0.31</v>
      </c>
      <c r="V64" s="289"/>
      <c r="W64" s="73">
        <v>0.35</v>
      </c>
      <c r="X64" s="289"/>
      <c r="Y64" s="73">
        <v>0.24</v>
      </c>
      <c r="Z64" s="289"/>
      <c r="AA64" s="73">
        <v>0.251</v>
      </c>
      <c r="AB64" s="289"/>
      <c r="AC64" s="73">
        <v>0.252</v>
      </c>
      <c r="AD64" s="289"/>
      <c r="AE64" s="73">
        <v>0.2288</v>
      </c>
      <c r="AF64" s="289"/>
      <c r="AG64" s="73">
        <v>0.24410000000000001</v>
      </c>
      <c r="AH64" s="289"/>
      <c r="AI64" s="73">
        <v>0.23</v>
      </c>
      <c r="AJ64" s="333"/>
      <c r="AK64" s="73">
        <v>0.23</v>
      </c>
      <c r="AL64" s="333"/>
      <c r="AM64" s="73">
        <v>0.25</v>
      </c>
      <c r="AN64" s="333"/>
      <c r="AO64" s="73">
        <v>0.23719999999999999</v>
      </c>
      <c r="AP64" s="289"/>
      <c r="AQ64" s="73">
        <v>0.23799999999999999</v>
      </c>
      <c r="AR64" s="333"/>
      <c r="AS64" s="73">
        <v>0.21279999999999999</v>
      </c>
      <c r="AU64" s="73">
        <v>0.2346</v>
      </c>
      <c r="AW64" s="73">
        <v>0.26290000000000002</v>
      </c>
      <c r="AX64" s="333"/>
      <c r="AY64" s="73">
        <v>0.26</v>
      </c>
      <c r="AZ64" s="31"/>
      <c r="BA64" s="73">
        <v>0.24</v>
      </c>
    </row>
    <row r="65" spans="1:53">
      <c r="A65" s="126"/>
      <c r="C65" s="289"/>
      <c r="D65" s="289"/>
      <c r="E65" s="52"/>
      <c r="F65" s="289"/>
      <c r="G65" s="52"/>
      <c r="H65" s="289"/>
      <c r="I65" s="52"/>
      <c r="J65" s="289"/>
      <c r="K65" s="52"/>
      <c r="L65" s="289"/>
      <c r="M65" s="52"/>
      <c r="N65" s="289"/>
      <c r="O65" s="52"/>
      <c r="P65" s="289"/>
      <c r="Q65" s="52"/>
      <c r="R65" s="289"/>
      <c r="S65" s="52"/>
      <c r="T65" s="289"/>
      <c r="U65" s="52"/>
      <c r="V65" s="289"/>
      <c r="W65" s="52"/>
      <c r="X65" s="289"/>
      <c r="Y65" s="52"/>
      <c r="Z65" s="289"/>
      <c r="AA65" s="52"/>
      <c r="AB65" s="289"/>
      <c r="AC65" s="52"/>
      <c r="AD65" s="289"/>
      <c r="AE65" s="52"/>
      <c r="AF65" s="289"/>
      <c r="AG65" s="52"/>
      <c r="AH65" s="289"/>
      <c r="AI65" s="52"/>
      <c r="AJ65" s="324"/>
      <c r="AK65" s="52"/>
      <c r="AL65" s="324"/>
      <c r="AM65" s="52"/>
      <c r="AN65" s="324"/>
      <c r="AO65" s="52"/>
      <c r="AP65" s="289"/>
      <c r="AQ65" s="52"/>
      <c r="AR65" s="324"/>
      <c r="AS65" s="52"/>
      <c r="AU65" s="52"/>
      <c r="AW65" s="52"/>
      <c r="AX65" s="324"/>
      <c r="AY65" s="52"/>
      <c r="AZ65" s="31"/>
      <c r="BA65" s="52"/>
    </row>
    <row r="66" spans="1:53">
      <c r="A66" s="125" t="s">
        <v>312</v>
      </c>
      <c r="C66" s="289"/>
      <c r="D66" s="289"/>
      <c r="E66" s="124">
        <v>97100</v>
      </c>
      <c r="F66" s="289"/>
      <c r="G66" s="124">
        <v>102100</v>
      </c>
      <c r="H66" s="289"/>
      <c r="I66" s="124">
        <v>105300</v>
      </c>
      <c r="J66" s="289"/>
      <c r="K66" s="124">
        <v>107800</v>
      </c>
      <c r="L66" s="289"/>
      <c r="M66" s="124">
        <v>103100</v>
      </c>
      <c r="N66" s="289"/>
      <c r="O66" s="124">
        <v>113500</v>
      </c>
      <c r="P66" s="289"/>
      <c r="Q66" s="124">
        <v>114300</v>
      </c>
      <c r="R66" s="289"/>
      <c r="S66" s="124">
        <v>116400</v>
      </c>
      <c r="T66" s="289"/>
      <c r="U66" s="124">
        <v>118900</v>
      </c>
      <c r="V66" s="289"/>
      <c r="W66" s="124">
        <v>115800</v>
      </c>
      <c r="X66" s="289"/>
      <c r="Y66" s="124">
        <v>119000</v>
      </c>
      <c r="Z66" s="289"/>
      <c r="AA66" s="124">
        <v>120000</v>
      </c>
      <c r="AB66" s="289"/>
      <c r="AC66" s="124">
        <v>126000</v>
      </c>
      <c r="AD66" s="289"/>
      <c r="AE66" s="124">
        <v>128600</v>
      </c>
      <c r="AF66" s="289"/>
      <c r="AG66" s="124">
        <v>123400</v>
      </c>
      <c r="AH66" s="289"/>
      <c r="AI66" s="124">
        <v>130500</v>
      </c>
      <c r="AJ66" s="330"/>
      <c r="AK66" s="124">
        <v>133700</v>
      </c>
      <c r="AL66" s="330"/>
      <c r="AM66" s="206">
        <v>137500</v>
      </c>
      <c r="AN66" s="330"/>
      <c r="AO66" s="206">
        <v>139900</v>
      </c>
      <c r="AP66" s="289"/>
      <c r="AQ66" s="124">
        <v>135400</v>
      </c>
      <c r="AR66" s="330"/>
      <c r="AS66" s="206">
        <v>142900</v>
      </c>
      <c r="AU66" s="206">
        <v>146900</v>
      </c>
      <c r="AW66" s="206">
        <v>146800</v>
      </c>
      <c r="AX66" s="330"/>
      <c r="AY66" s="206">
        <v>147400</v>
      </c>
      <c r="AZ66" s="31"/>
      <c r="BA66" s="124">
        <v>146000</v>
      </c>
    </row>
    <row r="67" spans="1:53">
      <c r="A67" s="230"/>
      <c r="C67" s="289"/>
      <c r="D67" s="289"/>
      <c r="E67" s="32"/>
      <c r="F67" s="289"/>
      <c r="G67" s="32"/>
      <c r="H67" s="289"/>
      <c r="I67" s="32"/>
      <c r="J67" s="289"/>
      <c r="K67" s="32"/>
      <c r="L67" s="289"/>
      <c r="M67" s="32"/>
      <c r="N67" s="289"/>
      <c r="O67" s="32"/>
      <c r="P67" s="289"/>
      <c r="Q67" s="32"/>
      <c r="R67" s="289"/>
      <c r="S67" s="32"/>
      <c r="T67" s="289"/>
      <c r="U67" s="32"/>
      <c r="V67" s="289"/>
      <c r="W67" s="32"/>
      <c r="X67" s="289"/>
      <c r="Y67" s="32"/>
      <c r="Z67" s="289"/>
      <c r="AA67" s="32"/>
      <c r="AB67" s="289"/>
      <c r="AC67" s="32"/>
      <c r="AD67" s="289"/>
      <c r="AE67" s="32"/>
      <c r="AF67" s="289"/>
      <c r="AG67" s="32"/>
      <c r="AH67" s="289"/>
      <c r="AI67" s="32"/>
      <c r="AJ67" s="334"/>
      <c r="AK67" s="32"/>
      <c r="AL67" s="334"/>
      <c r="AM67" s="32"/>
      <c r="AN67" s="334"/>
      <c r="AO67" s="32"/>
      <c r="AP67" s="289"/>
      <c r="AQ67" s="32"/>
      <c r="AR67" s="334"/>
      <c r="AS67" s="32"/>
      <c r="AU67" s="32"/>
      <c r="AW67" s="32"/>
      <c r="AX67" s="334"/>
      <c r="AY67" s="32"/>
      <c r="AZ67" s="31"/>
      <c r="BA67" s="32"/>
    </row>
    <row r="68" spans="1:53">
      <c r="A68" s="125" t="s">
        <v>313</v>
      </c>
      <c r="C68" s="289"/>
      <c r="D68" s="289"/>
      <c r="E68" s="75">
        <v>84</v>
      </c>
      <c r="F68" s="289"/>
      <c r="G68" s="75">
        <v>83</v>
      </c>
      <c r="H68" s="289"/>
      <c r="I68" s="75">
        <v>84</v>
      </c>
      <c r="J68" s="289"/>
      <c r="K68" s="75">
        <v>74</v>
      </c>
      <c r="L68" s="289"/>
      <c r="M68" s="75">
        <v>74</v>
      </c>
      <c r="N68" s="289"/>
      <c r="O68" s="75">
        <v>82</v>
      </c>
      <c r="P68" s="289"/>
      <c r="Q68" s="75">
        <v>84</v>
      </c>
      <c r="R68" s="289"/>
      <c r="S68" s="75">
        <v>81</v>
      </c>
      <c r="T68" s="289"/>
      <c r="U68" s="75">
        <v>81</v>
      </c>
      <c r="V68" s="289"/>
      <c r="W68" s="75">
        <v>81</v>
      </c>
      <c r="X68" s="289"/>
      <c r="Y68" s="75">
        <v>83</v>
      </c>
      <c r="Z68" s="289"/>
      <c r="AA68" s="75">
        <v>82</v>
      </c>
      <c r="AB68" s="289"/>
      <c r="AC68" s="75">
        <v>84</v>
      </c>
      <c r="AD68" s="289"/>
      <c r="AE68" s="75">
        <v>88</v>
      </c>
      <c r="AF68" s="289"/>
      <c r="AG68" s="75">
        <v>88</v>
      </c>
      <c r="AH68" s="289"/>
      <c r="AI68" s="75">
        <v>91</v>
      </c>
      <c r="AJ68" s="223"/>
      <c r="AK68" s="75">
        <v>89</v>
      </c>
      <c r="AL68" s="223"/>
      <c r="AM68" s="75">
        <v>90</v>
      </c>
      <c r="AN68" s="223"/>
      <c r="AO68" s="75">
        <v>87</v>
      </c>
      <c r="AP68" s="289"/>
      <c r="AQ68" s="75">
        <v>86</v>
      </c>
      <c r="AR68" s="223"/>
      <c r="AS68" s="75">
        <v>88</v>
      </c>
      <c r="AU68" s="75">
        <v>91</v>
      </c>
      <c r="AW68" s="75">
        <v>89</v>
      </c>
      <c r="AX68" s="223"/>
      <c r="AY68" s="75">
        <v>85</v>
      </c>
      <c r="AZ68" s="31"/>
      <c r="BA68" s="75">
        <v>85</v>
      </c>
    </row>
    <row r="69" spans="1:53">
      <c r="C69" s="289"/>
      <c r="D69" s="289"/>
      <c r="E69" s="31"/>
      <c r="F69" s="289"/>
      <c r="G69" s="31"/>
      <c r="H69" s="289"/>
      <c r="I69" s="31"/>
      <c r="J69" s="289"/>
      <c r="K69" s="31"/>
      <c r="L69" s="289"/>
      <c r="M69" s="31"/>
      <c r="N69" s="289"/>
      <c r="O69" s="31"/>
      <c r="P69" s="289"/>
      <c r="Q69" s="31"/>
      <c r="R69" s="289"/>
      <c r="S69" s="31"/>
      <c r="T69" s="289"/>
      <c r="U69" s="31"/>
      <c r="V69" s="289"/>
      <c r="W69" s="31"/>
      <c r="X69" s="289"/>
      <c r="Y69" s="31"/>
      <c r="Z69" s="289"/>
      <c r="AA69" s="31"/>
      <c r="AB69" s="289"/>
      <c r="AC69" s="31"/>
      <c r="AD69" s="289"/>
      <c r="AE69" s="31"/>
      <c r="AF69" s="289"/>
      <c r="AG69" s="31"/>
      <c r="AH69" s="289"/>
      <c r="AI69" s="31"/>
      <c r="AJ69" s="289"/>
      <c r="AK69" s="31"/>
      <c r="AL69" s="289"/>
      <c r="AM69" s="31"/>
      <c r="AN69" s="289"/>
      <c r="AO69" s="31"/>
      <c r="AP69" s="289"/>
      <c r="AQ69" s="31"/>
      <c r="AR69" s="289"/>
      <c r="AS69" s="31"/>
      <c r="AU69" s="31"/>
      <c r="AW69" s="31"/>
      <c r="AX69" s="289"/>
      <c r="AY69" s="31"/>
      <c r="AZ69" s="31"/>
      <c r="BA69" s="31"/>
    </row>
    <row r="70" spans="1:53">
      <c r="C70" s="289"/>
      <c r="D70" s="341"/>
      <c r="E70" s="179"/>
      <c r="F70" s="341"/>
      <c r="G70" s="179"/>
      <c r="H70" s="341"/>
      <c r="I70" s="179"/>
      <c r="J70" s="341"/>
      <c r="K70" s="179"/>
      <c r="L70" s="341"/>
      <c r="M70" s="179"/>
      <c r="N70" s="341"/>
      <c r="O70" s="179"/>
      <c r="P70" s="341"/>
      <c r="Q70" s="179"/>
      <c r="R70" s="341"/>
      <c r="S70" s="179"/>
      <c r="T70" s="341"/>
      <c r="U70" s="179"/>
      <c r="V70" s="341"/>
      <c r="W70" s="179"/>
      <c r="X70" s="341"/>
      <c r="Y70" s="179"/>
      <c r="Z70" s="341"/>
      <c r="AA70" s="179"/>
      <c r="AB70" s="341"/>
      <c r="AC70" s="179"/>
      <c r="AD70" s="341"/>
      <c r="AE70" s="179"/>
      <c r="AF70" s="341"/>
      <c r="AG70" s="179"/>
      <c r="AH70" s="341"/>
      <c r="AI70" s="83"/>
      <c r="AJ70" s="335"/>
      <c r="AK70" s="83"/>
      <c r="AL70" s="335"/>
      <c r="AM70" s="83"/>
      <c r="AN70" s="335"/>
      <c r="AO70" s="83"/>
      <c r="AP70" s="341"/>
      <c r="AQ70" s="179"/>
      <c r="AR70" s="335"/>
      <c r="AS70" s="83"/>
      <c r="AU70" s="83"/>
      <c r="AW70" s="83"/>
      <c r="AX70" s="335"/>
      <c r="AY70" s="83"/>
      <c r="AZ70" s="364"/>
      <c r="BA70" s="179"/>
    </row>
    <row r="71" spans="1:53" ht="118.2" customHeight="1">
      <c r="A71" s="46" t="s">
        <v>314</v>
      </c>
      <c r="D71" s="335"/>
      <c r="E71" s="82"/>
      <c r="F71" s="335"/>
      <c r="G71" s="82"/>
      <c r="H71" s="335"/>
      <c r="I71" s="82"/>
      <c r="J71" s="335"/>
      <c r="K71" s="82"/>
      <c r="L71" s="335"/>
      <c r="M71" s="82"/>
      <c r="N71" s="335"/>
      <c r="O71" s="82"/>
      <c r="P71" s="335"/>
      <c r="Q71" s="82"/>
      <c r="R71" s="335"/>
      <c r="S71" s="82"/>
      <c r="T71" s="335"/>
      <c r="U71" s="82"/>
      <c r="V71" s="335"/>
      <c r="W71" s="82"/>
      <c r="X71" s="335"/>
      <c r="Y71" s="82"/>
      <c r="Z71" s="335"/>
      <c r="AA71" s="82"/>
      <c r="AB71" s="335"/>
      <c r="AC71" s="82"/>
      <c r="AD71" s="335"/>
      <c r="AE71" s="82"/>
      <c r="AF71" s="335"/>
      <c r="AG71" s="82"/>
      <c r="AH71" s="335"/>
      <c r="AI71" s="82"/>
      <c r="AJ71" s="336"/>
      <c r="AK71" s="82"/>
      <c r="AL71" s="336"/>
      <c r="AM71" s="82"/>
      <c r="AN71" s="336"/>
      <c r="AO71" s="82"/>
      <c r="AP71" s="335"/>
      <c r="AQ71" s="82"/>
      <c r="AR71" s="336"/>
      <c r="AS71" s="82"/>
      <c r="AU71" s="82"/>
      <c r="AW71" s="82"/>
      <c r="AX71" s="336"/>
      <c r="AY71" s="82"/>
      <c r="AZ71" s="361"/>
      <c r="BA71" s="82"/>
    </row>
    <row r="72" spans="1:53" ht="92.4" customHeight="1">
      <c r="A72" s="46" t="s">
        <v>315</v>
      </c>
      <c r="AG72" s="55"/>
      <c r="AI72" s="55"/>
      <c r="AJ72" s="294"/>
      <c r="AK72" s="55"/>
      <c r="AL72" s="294"/>
      <c r="AM72" s="55"/>
      <c r="AN72" s="294"/>
      <c r="AO72" s="55"/>
      <c r="AQ72" s="55"/>
      <c r="AR72" s="294"/>
      <c r="AS72" s="55"/>
      <c r="AU72" s="55"/>
      <c r="AW72" s="55"/>
      <c r="AX72" s="294"/>
      <c r="AY72" s="55"/>
      <c r="BA72" s="55"/>
    </row>
    <row r="73" spans="1:53" ht="61.2" customHeight="1">
      <c r="A73" s="46" t="s">
        <v>316</v>
      </c>
    </row>
    <row r="74" spans="1:53" ht="52.95" customHeight="1">
      <c r="A74" s="46" t="s">
        <v>317</v>
      </c>
    </row>
    <row r="76" spans="1:53">
      <c r="A76" s="46"/>
    </row>
  </sheetData>
  <hyperlinks>
    <hyperlink ref="BA2" location="'Contents '!A1" display="Back" xr:uid="{D07C5E60-B9A5-4CAA-B71B-96CA80BBFAEF}"/>
  </hyperlinks>
  <printOptions horizontalCentered="1"/>
  <pageMargins left="0.7" right="0.7" top="0.75" bottom="0.75" header="0.3" footer="0.3"/>
  <pageSetup scale="24" orientation="landscape" r:id="rId1"/>
  <headerFooter alignWithMargins="0">
    <oddFooter>&amp;LGenpact Limited Q1 2010 Investor Factsheet&amp;R&amp;P &amp;A</oddFooter>
  </headerFooter>
  <ignoredErrors>
    <ignoredError sqref="BA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29B8-7572-4244-BEA7-E2622DA50088}">
  <sheetPr>
    <pageSetUpPr fitToPage="1"/>
  </sheetPr>
  <dimension ref="A1:U27"/>
  <sheetViews>
    <sheetView showGridLines="0" zoomScale="80" zoomScaleNormal="80" zoomScaleSheetLayoutView="80" workbookViewId="0">
      <pane ySplit="7" topLeftCell="A8" activePane="bottomLeft" state="frozen"/>
      <selection pane="bottomLeft" activeCell="A24" sqref="A24:C24"/>
    </sheetView>
  </sheetViews>
  <sheetFormatPr defaultColWidth="9.109375" defaultRowHeight="12.75" customHeight="1" outlineLevelRow="1"/>
  <cols>
    <col min="1" max="1" width="90.6640625" style="147" customWidth="1"/>
    <col min="2" max="2" width="2.44140625" style="147" customWidth="1"/>
    <col min="3" max="3" width="31.109375" style="147" customWidth="1"/>
    <col min="4" max="4" width="3.44140625" style="147" customWidth="1"/>
    <col min="5" max="5" width="30.109375" style="147" customWidth="1"/>
    <col min="6" max="9" width="11" style="147" customWidth="1"/>
    <col min="10" max="10" width="12.33203125" style="147" customWidth="1"/>
    <col min="11" max="11" width="9.109375" style="147"/>
    <col min="12" max="12" width="11.44140625" style="147" customWidth="1"/>
    <col min="13" max="13" width="12.88671875" style="147" customWidth="1"/>
    <col min="14" max="14" width="9.109375" style="147"/>
    <col min="15" max="15" width="9.44140625" style="147" customWidth="1"/>
    <col min="16" max="17" width="14.88671875" style="147" customWidth="1"/>
    <col min="18" max="16384" width="9.109375" style="147"/>
  </cols>
  <sheetData>
    <row r="1" spans="1:21" ht="13.2">
      <c r="A1" s="145" t="s">
        <v>318</v>
      </c>
      <c r="B1" s="146"/>
      <c r="C1" s="38" t="s">
        <v>12</v>
      </c>
    </row>
    <row r="2" spans="1:21" ht="12.75" customHeight="1" outlineLevel="1">
      <c r="A2" s="365" t="s">
        <v>319</v>
      </c>
      <c r="B2" s="365"/>
      <c r="C2" s="365"/>
      <c r="F2" s="218"/>
    </row>
    <row r="3" spans="1:21" ht="13.2" outlineLevel="1">
      <c r="A3" s="365"/>
      <c r="B3" s="365"/>
      <c r="C3" s="365"/>
    </row>
    <row r="4" spans="1:21" ht="13.2" outlineLevel="1">
      <c r="A4" s="365"/>
      <c r="B4" s="365"/>
      <c r="C4" s="365"/>
    </row>
    <row r="5" spans="1:21" ht="13.5" customHeight="1" outlineLevel="1">
      <c r="A5" s="365"/>
      <c r="B5" s="365"/>
      <c r="C5" s="365"/>
      <c r="J5" s="354"/>
    </row>
    <row r="6" spans="1:21" ht="13.2">
      <c r="A6" s="366"/>
      <c r="B6" s="366"/>
      <c r="C6" s="167"/>
      <c r="H6" s="218"/>
    </row>
    <row r="7" spans="1:21" ht="13.2">
      <c r="C7" s="148" t="s">
        <v>320</v>
      </c>
      <c r="E7" s="148" t="s">
        <v>321</v>
      </c>
      <c r="H7" s="151"/>
      <c r="I7" s="151"/>
      <c r="J7" s="151"/>
      <c r="K7" s="151"/>
      <c r="M7" s="151"/>
      <c r="N7" s="151"/>
      <c r="O7" s="151"/>
      <c r="P7" s="151"/>
      <c r="Q7" s="151"/>
    </row>
    <row r="8" spans="1:21" ht="13.2">
      <c r="A8" s="145" t="s">
        <v>322</v>
      </c>
      <c r="C8" s="348" t="s">
        <v>323</v>
      </c>
      <c r="D8" s="170"/>
      <c r="E8" s="351" t="s">
        <v>156</v>
      </c>
      <c r="J8" s="256"/>
      <c r="K8" s="256"/>
      <c r="M8" s="257"/>
      <c r="O8" s="256"/>
      <c r="P8" s="258"/>
      <c r="Q8" s="258"/>
    </row>
    <row r="9" spans="1:21" ht="13.2">
      <c r="A9" s="146"/>
      <c r="C9" s="187"/>
      <c r="D9" s="170"/>
      <c r="E9" s="187"/>
      <c r="H9" s="213"/>
      <c r="I9" s="212"/>
      <c r="J9" s="212"/>
      <c r="K9" s="213"/>
      <c r="M9" s="259"/>
      <c r="N9" s="259"/>
      <c r="O9" s="259"/>
      <c r="P9" s="201"/>
      <c r="Q9" s="201"/>
      <c r="U9" s="260"/>
    </row>
    <row r="10" spans="1:21" ht="13.2">
      <c r="A10" s="145" t="s">
        <v>324</v>
      </c>
      <c r="C10" s="351" t="s">
        <v>325</v>
      </c>
      <c r="D10" s="170"/>
      <c r="E10" s="348" t="s">
        <v>326</v>
      </c>
      <c r="O10" s="260"/>
      <c r="P10" s="260"/>
      <c r="Q10" s="260"/>
    </row>
    <row r="11" spans="1:21" ht="13.2">
      <c r="A11" s="146"/>
      <c r="C11" s="187"/>
      <c r="D11" s="170"/>
      <c r="E11" s="187"/>
    </row>
    <row r="12" spans="1:21" ht="13.2">
      <c r="A12" s="145" t="s">
        <v>327</v>
      </c>
      <c r="C12" s="348" t="s">
        <v>328</v>
      </c>
      <c r="D12" s="170"/>
      <c r="E12" s="186" t="s">
        <v>329</v>
      </c>
      <c r="H12" s="151"/>
      <c r="I12" s="151"/>
      <c r="J12" s="151"/>
      <c r="K12" s="151"/>
      <c r="M12" s="151"/>
      <c r="O12" s="151"/>
      <c r="P12" s="151"/>
      <c r="Q12" s="151"/>
    </row>
    <row r="13" spans="1:21" ht="13.2">
      <c r="A13" s="146"/>
      <c r="C13" s="187"/>
      <c r="D13" s="170"/>
      <c r="E13" s="187"/>
      <c r="L13" s="198"/>
      <c r="M13" s="199"/>
      <c r="O13" s="258"/>
      <c r="P13" s="258"/>
      <c r="Q13" s="258"/>
    </row>
    <row r="14" spans="1:21" ht="13.2">
      <c r="A14" s="145" t="s">
        <v>330</v>
      </c>
      <c r="C14" s="186" t="s">
        <v>331</v>
      </c>
      <c r="D14" s="170"/>
      <c r="E14" s="186" t="s">
        <v>331</v>
      </c>
      <c r="H14" s="200"/>
      <c r="I14" s="200"/>
      <c r="J14" s="211"/>
      <c r="K14" s="211"/>
      <c r="O14" s="201"/>
      <c r="P14" s="201"/>
      <c r="Q14" s="201"/>
    </row>
    <row r="15" spans="1:21" ht="13.2">
      <c r="A15" s="146"/>
      <c r="C15" s="187"/>
      <c r="D15" s="170"/>
      <c r="E15" s="187"/>
      <c r="O15" s="260"/>
      <c r="P15" s="260"/>
      <c r="Q15" s="260"/>
    </row>
    <row r="16" spans="1:21" ht="13.2">
      <c r="A16" s="145" t="s">
        <v>332</v>
      </c>
      <c r="C16" s="186" t="s">
        <v>333</v>
      </c>
      <c r="D16" s="170"/>
      <c r="E16" s="186" t="s">
        <v>333</v>
      </c>
    </row>
    <row r="17" spans="1:15" ht="13.2">
      <c r="A17" s="146"/>
      <c r="C17" s="187"/>
      <c r="D17" s="170"/>
      <c r="E17" s="187"/>
    </row>
    <row r="18" spans="1:15" ht="13.2">
      <c r="A18" s="145" t="s">
        <v>334</v>
      </c>
      <c r="C18" s="186">
        <v>0.36299999999999999</v>
      </c>
      <c r="D18" s="170"/>
      <c r="E18" s="186">
        <v>0.36499999999999999</v>
      </c>
      <c r="F18" s="262"/>
    </row>
    <row r="20" spans="1:15" ht="13.2">
      <c r="A20" s="145" t="s">
        <v>335</v>
      </c>
      <c r="C20" s="186">
        <v>0.17299999999999999</v>
      </c>
      <c r="D20" s="170"/>
      <c r="E20" s="186">
        <v>0.17699999999999999</v>
      </c>
    </row>
    <row r="21" spans="1:15" ht="13.2">
      <c r="A21" s="146"/>
      <c r="C21" s="187"/>
      <c r="D21" s="170"/>
      <c r="E21" s="187"/>
    </row>
    <row r="22" spans="1:15" ht="13.2">
      <c r="A22" s="145" t="s">
        <v>336</v>
      </c>
      <c r="C22" s="352" t="s">
        <v>337</v>
      </c>
      <c r="D22" s="170"/>
      <c r="E22" s="353" t="s">
        <v>378</v>
      </c>
      <c r="H22" s="264"/>
      <c r="I22" s="264"/>
      <c r="J22" s="265"/>
      <c r="O22" s="266"/>
    </row>
    <row r="23" spans="1:15" ht="13.2">
      <c r="A23" s="146"/>
      <c r="C23" s="187"/>
      <c r="D23" s="170"/>
      <c r="E23" s="187"/>
      <c r="H23" s="267"/>
    </row>
    <row r="24" spans="1:15" ht="12.75" customHeight="1">
      <c r="A24" s="365"/>
      <c r="B24" s="365"/>
      <c r="C24" s="365"/>
    </row>
    <row r="25" spans="1:15" ht="33.75" customHeight="1">
      <c r="A25" s="367" t="s">
        <v>338</v>
      </c>
      <c r="B25" s="367"/>
      <c r="C25" s="367"/>
    </row>
    <row r="26" spans="1:15" ht="33.75" customHeight="1">
      <c r="A26" s="367" t="s">
        <v>339</v>
      </c>
      <c r="B26" s="367"/>
      <c r="C26" s="367"/>
      <c r="H26" s="155"/>
    </row>
    <row r="27" spans="1:15" ht="23.25" customHeight="1">
      <c r="A27" s="170"/>
    </row>
  </sheetData>
  <mergeCells count="5">
    <mergeCell ref="A2:C5"/>
    <mergeCell ref="A6:B6"/>
    <mergeCell ref="A24:C24"/>
    <mergeCell ref="A25:C25"/>
    <mergeCell ref="A26:C26"/>
  </mergeCells>
  <hyperlinks>
    <hyperlink ref="C1" location="'Contents '!A1" display="Back" xr:uid="{2B2208F2-C158-4E34-B4E0-EEA31A6B1895}"/>
  </hyperlink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C5A5-B678-44A6-9C87-98EAFA745FEC}">
  <sheetPr>
    <pageSetUpPr fitToPage="1"/>
  </sheetPr>
  <dimension ref="A1:U46"/>
  <sheetViews>
    <sheetView showGridLines="0" zoomScale="80" zoomScaleNormal="80" zoomScaleSheetLayoutView="80" workbookViewId="0">
      <pane ySplit="7" topLeftCell="A13" activePane="bottomLeft" state="frozen"/>
      <selection pane="bottomLeft" activeCell="M12" sqref="M12"/>
    </sheetView>
  </sheetViews>
  <sheetFormatPr defaultColWidth="9.109375" defaultRowHeight="12.75" customHeight="1" outlineLevelRow="1"/>
  <cols>
    <col min="1" max="1" width="90.6640625" style="147" customWidth="1"/>
    <col min="2" max="2" width="2.44140625" style="147" customWidth="1"/>
    <col min="3" max="3" width="24.44140625" style="147" bestFit="1" customWidth="1"/>
    <col min="4" max="4" width="3.44140625" style="147" customWidth="1"/>
    <col min="5" max="5" width="24.44140625" style="147" customWidth="1"/>
    <col min="6" max="9" width="11" style="147" customWidth="1"/>
    <col min="10" max="11" width="9.109375" style="147"/>
    <col min="12" max="12" width="11.44140625" style="147" customWidth="1"/>
    <col min="13" max="13" width="12.88671875" style="147" customWidth="1"/>
    <col min="14" max="14" width="9.109375" style="147"/>
    <col min="15" max="15" width="9.44140625" style="147" customWidth="1"/>
    <col min="16" max="17" width="14.88671875" style="147" customWidth="1"/>
    <col min="18" max="16384" width="9.109375" style="147"/>
  </cols>
  <sheetData>
    <row r="1" spans="1:21" ht="13.2">
      <c r="A1" s="145" t="s">
        <v>318</v>
      </c>
      <c r="B1" s="146"/>
      <c r="C1" s="38" t="s">
        <v>12</v>
      </c>
    </row>
    <row r="2" spans="1:21" ht="12.75" customHeight="1" outlineLevel="1">
      <c r="A2" s="365" t="s">
        <v>319</v>
      </c>
      <c r="B2" s="365"/>
      <c r="C2" s="365"/>
      <c r="F2" s="218"/>
    </row>
    <row r="3" spans="1:21" ht="13.2" outlineLevel="1">
      <c r="A3" s="365"/>
      <c r="B3" s="365"/>
      <c r="C3" s="365"/>
    </row>
    <row r="4" spans="1:21" ht="13.2" outlineLevel="1">
      <c r="A4" s="365"/>
      <c r="B4" s="365"/>
      <c r="C4" s="365"/>
    </row>
    <row r="5" spans="1:21" ht="13.5" customHeight="1" outlineLevel="1">
      <c r="A5" s="365"/>
      <c r="B5" s="365"/>
      <c r="C5" s="365"/>
    </row>
    <row r="6" spans="1:21" ht="13.2">
      <c r="A6" s="366"/>
      <c r="B6" s="366"/>
      <c r="C6" s="167"/>
      <c r="H6" s="218"/>
    </row>
    <row r="7" spans="1:21" ht="13.2">
      <c r="C7" s="148" t="s">
        <v>340</v>
      </c>
      <c r="E7" s="148" t="s">
        <v>341</v>
      </c>
      <c r="H7" s="151"/>
      <c r="I7" s="151"/>
      <c r="J7" s="151"/>
      <c r="K7" s="151"/>
      <c r="M7" s="151"/>
      <c r="N7" s="151"/>
      <c r="O7" s="151"/>
      <c r="P7" s="151"/>
      <c r="Q7" s="151"/>
    </row>
    <row r="8" spans="1:21" ht="13.2">
      <c r="A8" s="145" t="s">
        <v>322</v>
      </c>
      <c r="C8" s="348" t="s">
        <v>342</v>
      </c>
      <c r="D8" s="170"/>
      <c r="E8" s="348" t="s">
        <v>343</v>
      </c>
      <c r="J8" s="256"/>
      <c r="K8" s="256"/>
      <c r="M8" s="257"/>
      <c r="O8" s="256"/>
      <c r="P8" s="258"/>
      <c r="Q8" s="258"/>
    </row>
    <row r="9" spans="1:21" ht="13.2">
      <c r="A9" s="146"/>
      <c r="C9" s="187"/>
      <c r="D9" s="170"/>
      <c r="E9" s="187"/>
      <c r="H9" s="213"/>
      <c r="I9" s="212"/>
      <c r="J9" s="212"/>
      <c r="K9" s="213"/>
      <c r="M9" s="259"/>
      <c r="N9" s="259"/>
      <c r="O9" s="259"/>
      <c r="P9" s="201"/>
      <c r="Q9" s="201"/>
      <c r="U9" s="260"/>
    </row>
    <row r="10" spans="1:21" ht="13.2">
      <c r="A10" s="145" t="s">
        <v>324</v>
      </c>
      <c r="C10" s="348" t="s">
        <v>344</v>
      </c>
      <c r="D10" s="170"/>
      <c r="E10" s="348" t="s">
        <v>345</v>
      </c>
      <c r="O10" s="260"/>
      <c r="P10" s="260"/>
      <c r="Q10" s="260"/>
    </row>
    <row r="11" spans="1:21" ht="13.2">
      <c r="A11" s="146"/>
      <c r="C11" s="187"/>
      <c r="D11" s="170"/>
      <c r="E11" s="187"/>
    </row>
    <row r="12" spans="1:21" ht="13.2">
      <c r="A12" s="145" t="s">
        <v>327</v>
      </c>
      <c r="C12" s="348" t="s">
        <v>346</v>
      </c>
      <c r="D12" s="170"/>
      <c r="E12" s="348" t="s">
        <v>347</v>
      </c>
      <c r="H12" s="151"/>
      <c r="I12" s="151"/>
      <c r="J12" s="151"/>
      <c r="K12" s="151"/>
      <c r="M12" s="151"/>
      <c r="O12" s="151"/>
      <c r="P12" s="151"/>
      <c r="Q12" s="151"/>
    </row>
    <row r="13" spans="1:21" ht="13.2">
      <c r="A13" s="146"/>
      <c r="C13" s="187"/>
      <c r="D13" s="170"/>
      <c r="E13" s="187"/>
      <c r="L13" s="198"/>
      <c r="M13" s="199"/>
      <c r="O13" s="258"/>
      <c r="P13" s="258"/>
      <c r="Q13" s="258"/>
    </row>
    <row r="14" spans="1:21" ht="13.2">
      <c r="A14" s="145" t="s">
        <v>348</v>
      </c>
      <c r="C14" s="186">
        <v>7.0000000000000007E-2</v>
      </c>
      <c r="D14" s="170"/>
      <c r="E14" s="186">
        <v>9.1999999999999998E-2</v>
      </c>
      <c r="H14" s="200"/>
      <c r="I14" s="200"/>
      <c r="J14" s="211"/>
      <c r="K14" s="211"/>
      <c r="O14" s="201"/>
      <c r="P14" s="201"/>
      <c r="Q14" s="201"/>
    </row>
    <row r="15" spans="1:21" ht="13.2">
      <c r="A15" s="146"/>
      <c r="C15" s="187"/>
      <c r="D15" s="170"/>
      <c r="E15" s="187"/>
      <c r="O15" s="260"/>
      <c r="P15" s="260"/>
      <c r="Q15" s="260"/>
    </row>
    <row r="16" spans="1:21" ht="13.2">
      <c r="A16" s="145" t="s">
        <v>349</v>
      </c>
      <c r="C16" s="186">
        <v>6.5000000000000002E-2</v>
      </c>
      <c r="D16" s="170"/>
      <c r="E16" s="186">
        <v>9.0999999999999998E-2</v>
      </c>
    </row>
    <row r="17" spans="1:15" ht="13.2">
      <c r="A17" s="146"/>
      <c r="C17" s="187"/>
      <c r="D17" s="170"/>
      <c r="E17" s="187"/>
      <c r="H17" s="261"/>
    </row>
    <row r="18" spans="1:15" ht="13.2">
      <c r="A18" s="145" t="s">
        <v>350</v>
      </c>
      <c r="C18" s="186">
        <v>2.1999999999999999E-2</v>
      </c>
      <c r="D18" s="170"/>
      <c r="E18" s="186">
        <v>3.5999999999999997E-2</v>
      </c>
    </row>
    <row r="19" spans="1:15" ht="13.2">
      <c r="A19" s="146"/>
      <c r="C19" s="187"/>
      <c r="D19" s="170"/>
      <c r="E19" s="187"/>
    </row>
    <row r="20" spans="1:15" ht="13.2">
      <c r="A20" s="145" t="s">
        <v>351</v>
      </c>
      <c r="C20" s="186">
        <v>1.2999999999999999E-2</v>
      </c>
      <c r="D20" s="170"/>
      <c r="E20" s="186">
        <v>3.4000000000000002E-2</v>
      </c>
    </row>
    <row r="21" spans="1:15" ht="13.2">
      <c r="H21" s="170"/>
    </row>
    <row r="22" spans="1:15" ht="13.2">
      <c r="A22" s="145" t="s">
        <v>352</v>
      </c>
      <c r="C22" s="186">
        <v>0.36399999999999999</v>
      </c>
      <c r="D22" s="170"/>
      <c r="E22" s="186">
        <v>0.36</v>
      </c>
      <c r="F22" s="262"/>
    </row>
    <row r="24" spans="1:15" ht="13.2">
      <c r="A24" s="145" t="s">
        <v>353</v>
      </c>
      <c r="C24" s="348" t="s">
        <v>354</v>
      </c>
      <c r="E24" s="348" t="s">
        <v>355</v>
      </c>
    </row>
    <row r="25" spans="1:15" ht="13.2">
      <c r="A25" s="149"/>
      <c r="C25" s="185"/>
      <c r="E25" s="185"/>
    </row>
    <row r="26" spans="1:15" ht="13.2">
      <c r="A26" s="145" t="s">
        <v>356</v>
      </c>
      <c r="C26" s="348" t="s">
        <v>357</v>
      </c>
      <c r="E26" s="348" t="s">
        <v>358</v>
      </c>
      <c r="G26" s="218"/>
      <c r="I26" s="263"/>
      <c r="J26" s="263"/>
      <c r="K26" s="263"/>
    </row>
    <row r="27" spans="1:15" ht="13.2">
      <c r="A27" s="150"/>
      <c r="C27" s="151"/>
      <c r="E27" s="151"/>
    </row>
    <row r="28" spans="1:15" ht="13.2">
      <c r="A28" s="145" t="s">
        <v>359</v>
      </c>
      <c r="C28" s="186">
        <v>0.245</v>
      </c>
      <c r="D28" s="170"/>
      <c r="E28" s="186">
        <v>0.245</v>
      </c>
    </row>
    <row r="29" spans="1:15" ht="13.2">
      <c r="A29" s="146"/>
      <c r="C29" s="187"/>
      <c r="D29" s="170"/>
      <c r="E29" s="187"/>
    </row>
    <row r="30" spans="1:15" ht="13.2">
      <c r="A30" s="145" t="s">
        <v>360</v>
      </c>
      <c r="C30" s="186">
        <v>0.17399999999999999</v>
      </c>
      <c r="D30" s="170"/>
      <c r="E30" s="186">
        <v>0.17388999999999999</v>
      </c>
    </row>
    <row r="31" spans="1:15" ht="13.2">
      <c r="A31" s="146"/>
      <c r="C31" s="187"/>
      <c r="D31" s="170"/>
      <c r="E31" s="187"/>
    </row>
    <row r="32" spans="1:15" ht="13.2">
      <c r="A32" s="145" t="s">
        <v>361</v>
      </c>
      <c r="C32" s="348" t="s">
        <v>362</v>
      </c>
      <c r="D32" s="170"/>
      <c r="E32" s="186" t="s">
        <v>363</v>
      </c>
      <c r="H32" s="264"/>
      <c r="I32" s="264"/>
      <c r="J32" s="265"/>
      <c r="O32" s="266"/>
    </row>
    <row r="33" spans="1:8" ht="13.2">
      <c r="A33" s="146"/>
      <c r="C33" s="187"/>
      <c r="D33" s="170"/>
      <c r="E33" s="187"/>
      <c r="H33" s="267"/>
    </row>
    <row r="34" spans="1:8" ht="13.2">
      <c r="A34" s="145" t="s">
        <v>364</v>
      </c>
      <c r="C34" s="348" t="s">
        <v>365</v>
      </c>
      <c r="E34" s="348" t="s">
        <v>366</v>
      </c>
    </row>
    <row r="35" spans="1:8" ht="13.2">
      <c r="A35" s="146"/>
      <c r="C35" s="187"/>
      <c r="D35" s="170"/>
      <c r="E35" s="187"/>
    </row>
    <row r="36" spans="1:8" ht="13.2">
      <c r="A36" s="145" t="s">
        <v>367</v>
      </c>
      <c r="C36" s="348" t="s">
        <v>368</v>
      </c>
      <c r="E36" s="348" t="s">
        <v>369</v>
      </c>
      <c r="G36" s="268"/>
    </row>
    <row r="37" spans="1:8" ht="13.2">
      <c r="A37" s="146"/>
      <c r="C37" s="187"/>
      <c r="D37" s="170"/>
      <c r="E37" s="187"/>
    </row>
    <row r="38" spans="1:8" ht="13.2">
      <c r="A38" s="145" t="s">
        <v>370</v>
      </c>
      <c r="C38" s="186" t="s">
        <v>371</v>
      </c>
      <c r="D38" s="170"/>
      <c r="E38" s="186" t="s">
        <v>372</v>
      </c>
    </row>
    <row r="39" spans="1:8" ht="13.2">
      <c r="A39" s="146"/>
      <c r="C39" s="187"/>
      <c r="D39" s="170"/>
      <c r="E39" s="187"/>
    </row>
    <row r="40" spans="1:8" ht="13.2">
      <c r="A40" s="145" t="s">
        <v>373</v>
      </c>
      <c r="C40" s="186" t="s">
        <v>374</v>
      </c>
      <c r="D40" s="170"/>
      <c r="E40" s="186" t="s">
        <v>375</v>
      </c>
    </row>
    <row r="41" spans="1:8" ht="13.2">
      <c r="C41" s="151"/>
    </row>
    <row r="42" spans="1:8" ht="12.75" customHeight="1">
      <c r="A42" s="365"/>
      <c r="B42" s="365"/>
      <c r="C42" s="365"/>
    </row>
    <row r="43" spans="1:8" ht="33.75" customHeight="1">
      <c r="A43" s="367" t="s">
        <v>338</v>
      </c>
      <c r="B43" s="367"/>
      <c r="C43" s="367"/>
    </row>
    <row r="44" spans="1:8" ht="33.75" customHeight="1">
      <c r="A44" s="367" t="s">
        <v>339</v>
      </c>
      <c r="B44" s="367"/>
      <c r="C44" s="367"/>
      <c r="H44" s="155"/>
    </row>
    <row r="45" spans="1:8" ht="33.75" customHeight="1">
      <c r="A45" s="367" t="s">
        <v>376</v>
      </c>
      <c r="B45" s="367"/>
      <c r="C45" s="367"/>
    </row>
    <row r="46" spans="1:8" ht="23.25" customHeight="1">
      <c r="A46" s="170" t="s">
        <v>377</v>
      </c>
    </row>
  </sheetData>
  <mergeCells count="6">
    <mergeCell ref="A45:C45"/>
    <mergeCell ref="A2:C5"/>
    <mergeCell ref="A6:B6"/>
    <mergeCell ref="A42:C42"/>
    <mergeCell ref="A43:C43"/>
    <mergeCell ref="A44:C44"/>
  </mergeCells>
  <hyperlinks>
    <hyperlink ref="C1" location="'Contents '!A1" display="Back" xr:uid="{6CF64C4E-53C3-4D3D-B4B5-40BB7C83BF04}"/>
  </hyperlinks>
  <pageMargins left="0.7" right="0.7" top="0.75" bottom="0.75" header="0.3" footer="0.3"/>
  <pageSetup paperSize="5"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2e849b-fc60-49fc-88ef-6f6a3a7352cc" xsi:nil="true"/>
    <lcf76f155ced4ddcb4097134ff3c332f xmlns="71e76aa9-30ab-4d61-88de-b93ee1e31b6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50A630C961A746880ADFF589146D1F" ma:contentTypeVersion="18" ma:contentTypeDescription="Create a new document." ma:contentTypeScope="" ma:versionID="abbb6b6341793fc6600aa0c6364132e4">
  <xsd:schema xmlns:xsd="http://www.w3.org/2001/XMLSchema" xmlns:xs="http://www.w3.org/2001/XMLSchema" xmlns:p="http://schemas.microsoft.com/office/2006/metadata/properties" xmlns:ns2="71e76aa9-30ab-4d61-88de-b93ee1e31b6b" xmlns:ns3="52b1c5a6-f6a2-48a6-8982-eeb29c7aa107" xmlns:ns4="372e849b-fc60-49fc-88ef-6f6a3a7352cc" targetNamespace="http://schemas.microsoft.com/office/2006/metadata/properties" ma:root="true" ma:fieldsID="7bb50e56f14b142fbd436182fa2d872d" ns2:_="" ns3:_="" ns4:_="">
    <xsd:import namespace="71e76aa9-30ab-4d61-88de-b93ee1e31b6b"/>
    <xsd:import namespace="52b1c5a6-f6a2-48a6-8982-eeb29c7aa107"/>
    <xsd:import namespace="372e849b-fc60-49fc-88ef-6f6a3a7352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TaxCatchAll"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76aa9-30ab-4d61-88de-b93ee1e31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c962de5-690c-40f6-9925-46ff4f3fc18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b1c5a6-f6a2-48a6-8982-eeb29c7aa1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2e849b-fc60-49fc-88ef-6f6a3a7352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ee5447e-6919-4a5e-af22-7a01514125a9}" ma:internalName="TaxCatchAll" ma:showField="CatchAllData" ma:web="52b1c5a6-f6a2-48a6-8982-eeb29c7a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720723-E5FA-49AE-8F99-31438B882C91}">
  <ds:schemaRefs>
    <ds:schemaRef ds:uri="http://schemas.microsoft.com/sharepoint/v3/contenttype/forms"/>
  </ds:schemaRefs>
</ds:datastoreItem>
</file>

<file path=customXml/itemProps2.xml><?xml version="1.0" encoding="utf-8"?>
<ds:datastoreItem xmlns:ds="http://schemas.openxmlformats.org/officeDocument/2006/customXml" ds:itemID="{AC21EAD8-0F7B-4E88-8D14-26ABFEA3EDE7}">
  <ds:schemaRefs>
    <ds:schemaRef ds:uri="71e76aa9-30ab-4d61-88de-b93ee1e31b6b"/>
    <ds:schemaRef ds:uri="http://purl.org/dc/dcmitype/"/>
    <ds:schemaRef ds:uri="http://schemas.microsoft.com/office/2006/documentManagement/types"/>
    <ds:schemaRef ds:uri="http://purl.org/dc/elements/1.1/"/>
    <ds:schemaRef ds:uri="http://schemas.microsoft.com/office/2006/metadata/properties"/>
    <ds:schemaRef ds:uri="52b1c5a6-f6a2-48a6-8982-eeb29c7aa107"/>
    <ds:schemaRef ds:uri="http://www.w3.org/XML/1998/namespace"/>
    <ds:schemaRef ds:uri="http://purl.org/dc/terms/"/>
    <ds:schemaRef ds:uri="http://schemas.microsoft.com/office/infopath/2007/PartnerControls"/>
    <ds:schemaRef ds:uri="http://schemas.openxmlformats.org/package/2006/metadata/core-properties"/>
    <ds:schemaRef ds:uri="372e849b-fc60-49fc-88ef-6f6a3a7352cc"/>
  </ds:schemaRefs>
</ds:datastoreItem>
</file>

<file path=customXml/itemProps3.xml><?xml version="1.0" encoding="utf-8"?>
<ds:datastoreItem xmlns:ds="http://schemas.openxmlformats.org/officeDocument/2006/customXml" ds:itemID="{CEABA2EE-579B-40C2-B9F4-4A1C6ECAD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76aa9-30ab-4d61-88de-b93ee1e31b6b"/>
    <ds:schemaRef ds:uri="52b1c5a6-f6a2-48a6-8982-eeb29c7aa107"/>
    <ds:schemaRef ds:uri="372e849b-fc60-49fc-88ef-6f6a3a735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Contents </vt:lpstr>
      <vt:lpstr>Income Statement</vt:lpstr>
      <vt:lpstr>Balance Sheet</vt:lpstr>
      <vt:lpstr>Cash Flows</vt:lpstr>
      <vt:lpstr>Revenue Composition &amp; Misc</vt:lpstr>
      <vt:lpstr>Q1 and CY26 Outlook</vt:lpstr>
      <vt:lpstr>Q4 and CY25 Outlook</vt:lpstr>
      <vt:lpstr>'Balance Sheet'!Print_Area</vt:lpstr>
      <vt:lpstr>'Cash Flows'!Print_Area</vt:lpstr>
      <vt:lpstr>'Income Statement'!Print_Area</vt:lpstr>
      <vt:lpstr>'Revenue Composition &amp; Misc'!Print_Area</vt:lpstr>
      <vt:lpstr>'Balance Sheet'!Print_Titles</vt:lpstr>
      <vt:lpstr>'Cash Flows'!Print_Titles</vt:lpstr>
      <vt:lpstr>'Income Statement'!Print_Titles</vt:lpstr>
      <vt:lpstr>'Revenue Composition &amp; Misc'!Print_Titles</vt:lpstr>
    </vt:vector>
  </TitlesOfParts>
  <Manager/>
  <Company>Genpact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Investor Fact Sheet</dc:title>
  <dc:subject/>
  <dc:creator>703038008</dc:creator>
  <cp:keywords/>
  <dc:description/>
  <cp:lastModifiedBy>Gupta, Nisha</cp:lastModifiedBy>
  <cp:revision/>
  <dcterms:created xsi:type="dcterms:W3CDTF">2010-03-25T07:06:02Z</dcterms:created>
  <dcterms:modified xsi:type="dcterms:W3CDTF">2026-02-05T15:25:54Z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0x010100F550A630C961A746880ADFF589146D1F</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